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hcr365.sharepoint.com/teams/der-drrmdonorreporting/Shared Documents/Global Appeal 2025/05. Financial data/"/>
    </mc:Choice>
  </mc:AlternateContent>
  <xr:revisionPtr revIDLastSave="351" documentId="8_{443DC4E3-28E6-4A80-8A59-FBA5E0CBCEAE}" xr6:coauthVersionLast="47" xr6:coauthVersionMax="47" xr10:uidLastSave="{4C3C8551-AE96-49C0-B49C-1CDC3E0B36E8}"/>
  <bookViews>
    <workbookView xWindow="-120" yWindow="-120" windowWidth="29040" windowHeight="15720" activeTab="3" xr2:uid="{BD93D601-056B-4E48-A38A-4633017D534D}"/>
  </bookViews>
  <sheets>
    <sheet name="Impact Area Table" sheetId="1" r:id="rId1"/>
    <sheet name="Top ten operations" sheetId="10" r:id="rId2"/>
    <sheet name="Outcome Area Table" sheetId="3" r:id="rId3"/>
    <sheet name="Budget table summary by region" sheetId="5" r:id="rId4"/>
    <sheet name="Detailed budget by operation" sheetId="4" r:id="rId5"/>
    <sheet name="HQ Budget table" sheetId="6" r:id="rId6"/>
    <sheet name="GP budget Table" sheetId="7" r:id="rId7"/>
    <sheet name="HQs+GP trend" sheetId="11" r:id="rId8"/>
    <sheet name="COTS" sheetId="8" r:id="rId9"/>
    <sheet name="SDGs" sheetId="9" r:id="rId10"/>
    <sheet name="Levels of earmarking" sheetId="12" r:id="rId11"/>
    <sheet name="Multi-year Contr" sheetId="13" r:id="rId12"/>
    <sheet name="PSP" sheetId="14" r:id="rId13"/>
  </sheets>
  <externalReferences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4" l="1"/>
  <c r="F16" i="13"/>
  <c r="E16" i="13"/>
  <c r="D16" i="13"/>
  <c r="C16" i="13"/>
  <c r="B16" i="13"/>
  <c r="F15" i="13"/>
  <c r="E15" i="13"/>
  <c r="G15" i="13" s="1"/>
  <c r="D15" i="13"/>
  <c r="C15" i="13"/>
  <c r="B15" i="13"/>
  <c r="G14" i="13"/>
  <c r="G13" i="13"/>
  <c r="G12" i="13"/>
  <c r="G11" i="13"/>
  <c r="G10" i="13"/>
  <c r="G9" i="13"/>
  <c r="G8" i="13"/>
  <c r="G7" i="13"/>
  <c r="G6" i="13"/>
  <c r="G5" i="13"/>
  <c r="I13" i="12" l="1"/>
  <c r="N13" i="12" s="1"/>
  <c r="G13" i="12"/>
  <c r="I12" i="12"/>
  <c r="N12" i="12" s="1"/>
  <c r="I11" i="12"/>
  <c r="P11" i="12" s="1"/>
  <c r="G11" i="12"/>
  <c r="I10" i="12"/>
  <c r="N10" i="12" s="1"/>
  <c r="G10" i="12"/>
  <c r="P9" i="12"/>
  <c r="O9" i="12"/>
  <c r="N9" i="12"/>
  <c r="M9" i="12"/>
  <c r="P8" i="12"/>
  <c r="O8" i="12"/>
  <c r="N8" i="12"/>
  <c r="M8" i="12"/>
  <c r="P7" i="12"/>
  <c r="O7" i="12"/>
  <c r="N7" i="12"/>
  <c r="M7" i="12"/>
  <c r="N6" i="12"/>
  <c r="M6" i="12"/>
  <c r="P5" i="12"/>
  <c r="O5" i="12"/>
  <c r="N5" i="12"/>
  <c r="M5" i="12"/>
  <c r="P4" i="12"/>
  <c r="O4" i="12"/>
  <c r="N4" i="12"/>
  <c r="M4" i="12"/>
  <c r="O13" i="12" l="1"/>
  <c r="P13" i="12"/>
  <c r="N11" i="12"/>
  <c r="M12" i="12"/>
  <c r="O10" i="12"/>
  <c r="P10" i="12"/>
  <c r="M13" i="12"/>
  <c r="O12" i="12"/>
  <c r="M11" i="12"/>
  <c r="P12" i="12"/>
  <c r="M10" i="12"/>
  <c r="O11" i="12"/>
  <c r="D21" i="10" l="1"/>
  <c r="E21" i="10"/>
  <c r="F21" i="10"/>
  <c r="C21" i="10"/>
  <c r="G21" i="10"/>
  <c r="G17" i="10"/>
  <c r="G18" i="10" s="1"/>
  <c r="H20" i="10" s="1"/>
  <c r="F37" i="8"/>
  <c r="F36" i="8"/>
  <c r="F35" i="8"/>
  <c r="F34" i="8"/>
  <c r="F33" i="8"/>
  <c r="F32" i="8"/>
  <c r="F31" i="8"/>
  <c r="F30" i="8"/>
  <c r="F29" i="8"/>
  <c r="F28" i="8"/>
  <c r="F27" i="8"/>
  <c r="F19" i="8"/>
  <c r="D19" i="8"/>
  <c r="E19" i="8" s="1"/>
  <c r="F18" i="8"/>
  <c r="D18" i="8"/>
  <c r="E18" i="8" s="1"/>
  <c r="F17" i="8"/>
  <c r="E17" i="8"/>
  <c r="D17" i="8"/>
  <c r="F16" i="8"/>
  <c r="E16" i="8"/>
  <c r="D16" i="8"/>
  <c r="F15" i="8"/>
  <c r="E15" i="8"/>
  <c r="D15" i="8"/>
  <c r="F14" i="8"/>
  <c r="D14" i="8"/>
  <c r="E14" i="8" s="1"/>
  <c r="F13" i="8"/>
  <c r="D13" i="8"/>
  <c r="E13" i="8" s="1"/>
  <c r="F12" i="8"/>
  <c r="D12" i="8"/>
  <c r="E12" i="8" s="1"/>
  <c r="F11" i="8"/>
  <c r="E11" i="8"/>
  <c r="D11" i="8"/>
  <c r="F10" i="8"/>
  <c r="D10" i="8"/>
  <c r="E10" i="8" s="1"/>
  <c r="F9" i="8"/>
  <c r="E9" i="8"/>
  <c r="D9" i="8"/>
  <c r="F8" i="8"/>
  <c r="D8" i="8"/>
  <c r="E8" i="8" s="1"/>
  <c r="F7" i="8"/>
  <c r="E7" i="8"/>
  <c r="D7" i="8"/>
  <c r="D32" i="7"/>
  <c r="C32" i="7"/>
  <c r="D22" i="7"/>
  <c r="D34" i="7" s="1"/>
  <c r="C22" i="7"/>
  <c r="C34" i="7" s="1"/>
  <c r="D21" i="6"/>
  <c r="D35" i="6" s="1"/>
  <c r="F35" i="6" s="1"/>
  <c r="C21" i="6"/>
  <c r="C35" i="6" s="1"/>
  <c r="I47" i="4"/>
  <c r="I34" i="4"/>
  <c r="I22" i="4"/>
  <c r="J36" i="3"/>
  <c r="K36" i="3" s="1"/>
  <c r="J34" i="3"/>
  <c r="K34" i="3" s="1"/>
  <c r="J33" i="3"/>
  <c r="K33" i="3" s="1"/>
  <c r="I31" i="3"/>
  <c r="J31" i="3" s="1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3" i="3"/>
  <c r="K23" i="3" s="1"/>
  <c r="I23" i="3"/>
  <c r="I32" i="3" s="1"/>
  <c r="J32" i="3" s="1"/>
  <c r="K32" i="3" s="1"/>
  <c r="K22" i="3"/>
  <c r="J22" i="3"/>
  <c r="K21" i="3"/>
  <c r="J21" i="3"/>
  <c r="K20" i="3"/>
  <c r="J20" i="3"/>
  <c r="K19" i="3"/>
  <c r="J19" i="3"/>
  <c r="K18" i="3"/>
  <c r="J18" i="3"/>
  <c r="K17" i="3"/>
  <c r="J17" i="3"/>
  <c r="J16" i="3"/>
  <c r="K16" i="3" s="1"/>
  <c r="K15" i="3"/>
  <c r="J15" i="3"/>
  <c r="K14" i="3"/>
  <c r="J14" i="3"/>
  <c r="K13" i="3"/>
  <c r="J13" i="3"/>
  <c r="J12" i="3"/>
  <c r="K12" i="3" s="1"/>
  <c r="K11" i="3"/>
  <c r="J11" i="3"/>
  <c r="K10" i="3"/>
  <c r="J10" i="3"/>
  <c r="K9" i="3"/>
  <c r="J9" i="3"/>
  <c r="J8" i="3"/>
  <c r="K8" i="3" s="1"/>
  <c r="K7" i="3"/>
  <c r="J7" i="3"/>
  <c r="J15" i="1"/>
  <c r="I15" i="1"/>
  <c r="J13" i="1"/>
  <c r="I13" i="1"/>
  <c r="I12" i="1"/>
  <c r="J12" i="1" s="1"/>
  <c r="H10" i="1"/>
  <c r="I10" i="1" s="1"/>
  <c r="J10" i="1" s="1"/>
  <c r="I9" i="1"/>
  <c r="J9" i="1" s="1"/>
  <c r="I8" i="1"/>
  <c r="J8" i="1" s="1"/>
  <c r="I7" i="1"/>
  <c r="J7" i="1" s="1"/>
  <c r="J6" i="1"/>
  <c r="I6" i="1"/>
  <c r="H17" i="10" l="1"/>
</calcChain>
</file>

<file path=xl/sharedStrings.xml><?xml version="1.0" encoding="utf-8"?>
<sst xmlns="http://schemas.openxmlformats.org/spreadsheetml/2006/main" count="505" uniqueCount="405">
  <si>
    <t>TABLE 1 | 2025 BUDGET BY IMPACT AREAS | USD</t>
  </si>
  <si>
    <t xml:space="preserve">IMPACT AREAS </t>
  </si>
  <si>
    <t>AMOUNT</t>
  </si>
  <si>
    <t>% of programmed activities</t>
  </si>
  <si>
    <t>% of total</t>
  </si>
  <si>
    <t>Variance 2025 vs 2024</t>
  </si>
  <si>
    <t>https://www.datawrapper.de/_/Zlz14/</t>
  </si>
  <si>
    <t>Attaining favorable protection environments
IA1 (Protect)</t>
  </si>
  <si>
    <t>Realizing rights in safe environments
IA2 (Respond)</t>
  </si>
  <si>
    <t>Empowering communities and achieving gender equality
IA3 (Empower)</t>
  </si>
  <si>
    <t>Securing solutions
IA4 (Solve)</t>
  </si>
  <si>
    <t>SUBTOTAL PROGRAMMED ACTIVITIES</t>
  </si>
  <si>
    <t xml:space="preserve">Operational reserve </t>
  </si>
  <si>
    <t xml:space="preserve">Junior Professional Officers </t>
  </si>
  <si>
    <t>TOTAL</t>
  </si>
  <si>
    <t>IA1: Protect</t>
  </si>
  <si>
    <t>IA2: Respond</t>
  </si>
  <si>
    <t>IA3: Empower</t>
  </si>
  <si>
    <t>IA4: Solve</t>
  </si>
  <si>
    <t>Grand Total</t>
  </si>
  <si>
    <t>Total</t>
  </si>
  <si>
    <t>East and Horn of Africa and the Great Lakes</t>
  </si>
  <si>
    <t>Southern Africa</t>
  </si>
  <si>
    <t>West and Central Africa</t>
  </si>
  <si>
    <t>The Americas</t>
  </si>
  <si>
    <t>Asia and the Pacific</t>
  </si>
  <si>
    <t>Europe</t>
  </si>
  <si>
    <t>Middle East and North Africa</t>
  </si>
  <si>
    <t>Country Operational Technical Support</t>
  </si>
  <si>
    <t>Global Programmes</t>
  </si>
  <si>
    <t>Headquarters</t>
  </si>
  <si>
    <t>Grand Total Programmed activities</t>
  </si>
  <si>
    <t>THE AMERICAS</t>
  </si>
  <si>
    <t>EUROPE</t>
  </si>
  <si>
    <t>ASIA AND THE PACIFIC</t>
  </si>
  <si>
    <t>EAST AND HORN OF AFRICA AND THE GREAT LAKES</t>
  </si>
  <si>
    <t>SOUTHERN AFRICA</t>
  </si>
  <si>
    <t>WEST AND CENTRAL AFRICA</t>
  </si>
  <si>
    <t>https://www.datawrapper.de/_/Qfdlz/?v=2</t>
  </si>
  <si>
    <t xml:space="preserve">TABLE 2 | 2025 BUDGET BY OUTCOME AND ENABLING AREAS </t>
  </si>
  <si>
    <t xml:space="preserve">OUTCOME AND ENABLING AREAS </t>
  </si>
  <si>
    <t>% of progr. activities</t>
  </si>
  <si>
    <t>OUTCOME AREA</t>
  </si>
  <si>
    <t>Access to territory, registration and documentation (OA1)</t>
  </si>
  <si>
    <t>OA1: Access/Doc</t>
  </si>
  <si>
    <t>Status determination (OA2)</t>
  </si>
  <si>
    <t>OA2: Status</t>
  </si>
  <si>
    <t>Protection policy and law (OA3)</t>
  </si>
  <si>
    <t>OA3: Policy/Law</t>
  </si>
  <si>
    <t>Gender-based violence (OA4)</t>
  </si>
  <si>
    <t>OA4: GBV</t>
  </si>
  <si>
    <t>Child protection (OA5)</t>
  </si>
  <si>
    <t>OA5: Children</t>
  </si>
  <si>
    <t xml:space="preserve">Safety and access to justice (OA6)
</t>
  </si>
  <si>
    <t>OA6: Justice</t>
  </si>
  <si>
    <t>Community engagement and women's empowerment (OA7)</t>
  </si>
  <si>
    <t>OA7: Community</t>
  </si>
  <si>
    <t>Well-being and basic needs (OA8)</t>
  </si>
  <si>
    <t>OA8: Well-being</t>
  </si>
  <si>
    <t>Sustainable housing and settlements (OA9)</t>
  </si>
  <si>
    <t>OA9: Housing</t>
  </si>
  <si>
    <t>Healthy lives (OA10)</t>
  </si>
  <si>
    <t>OA10: Health</t>
  </si>
  <si>
    <t>Education (OA11)</t>
  </si>
  <si>
    <t>OA11: Education</t>
  </si>
  <si>
    <t>Clean water, sanitation and hygiene (OA12)</t>
  </si>
  <si>
    <t>OA12: WASH</t>
  </si>
  <si>
    <t>Self-reliance, economic inclusion and livelihoods (OA13)</t>
  </si>
  <si>
    <t>OA13: Livelihood</t>
  </si>
  <si>
    <t>Voluntary repatriation and sustainable reintegration (OA14)</t>
  </si>
  <si>
    <t>OA14: Return</t>
  </si>
  <si>
    <t xml:space="preserve">Resettlement and complementary pathways (OA15) </t>
  </si>
  <si>
    <t>OA15: Resettle</t>
  </si>
  <si>
    <t>Local integration and other local solutions (OA16)</t>
  </si>
  <si>
    <t>OA16: Integrate</t>
  </si>
  <si>
    <t>SUBTOTAL OUTCOME AREAS</t>
  </si>
  <si>
    <t>ENABLING AREA (EA)</t>
  </si>
  <si>
    <t>Systems and processes (EA17)</t>
  </si>
  <si>
    <t>EA17: Systems</t>
  </si>
  <si>
    <t>Operational support and supply chain (EA18)</t>
  </si>
  <si>
    <t>EA18: Support</t>
  </si>
  <si>
    <t>People and culture (EA19)</t>
  </si>
  <si>
    <t>EA19: People</t>
  </si>
  <si>
    <t>External engagement and resource mobilization (EA20)</t>
  </si>
  <si>
    <t>EA20: External</t>
  </si>
  <si>
    <t>Leadership and governance (EA21)</t>
  </si>
  <si>
    <t>EA21: Lead/Gov</t>
  </si>
  <si>
    <t>SUBTOTAL ENABLING AREAS</t>
  </si>
  <si>
    <t>Subtotal EAs</t>
  </si>
  <si>
    <t>Subtotal Programmed activities</t>
  </si>
  <si>
    <t xml:space="preserve">Operational reserve (OR) </t>
  </si>
  <si>
    <t>Operational Reserve</t>
  </si>
  <si>
    <t>Junior Professional Officers</t>
  </si>
  <si>
    <r>
      <t xml:space="preserve">TABLE 5 </t>
    </r>
    <r>
      <rPr>
        <b/>
        <sz val="12"/>
        <color rgb="FF0072BC"/>
        <rFont val="Arial"/>
        <family val="2"/>
      </rPr>
      <t>| 2025 BUDGET BY REGION, OPERATION AND IMPACT AREA |</t>
    </r>
    <r>
      <rPr>
        <sz val="12"/>
        <color rgb="FF0072BC"/>
        <rFont val="Arial"/>
        <family val="2"/>
      </rPr>
      <t xml:space="preserve"> USD</t>
    </r>
  </si>
  <si>
    <t>REGION / OPERATION</t>
  </si>
  <si>
    <t xml:space="preserve">2025 approved budget   </t>
  </si>
  <si>
    <t>Attaining favorable protection environments</t>
  </si>
  <si>
    <t>Realizing basic rights in safe environments</t>
  </si>
  <si>
    <t>Empowering communities and achieving gender equality</t>
  </si>
  <si>
    <t>Securing solutions</t>
  </si>
  <si>
    <r>
      <t>Regional Bureau for the East and Horn of Africa and the Great Lakes</t>
    </r>
    <r>
      <rPr>
        <vertAlign val="superscript"/>
        <sz val="10"/>
        <rFont val="Arial"/>
        <family val="2"/>
      </rPr>
      <t>1</t>
    </r>
  </si>
  <si>
    <r>
      <t>Other Operations in Africa</t>
    </r>
    <r>
      <rPr>
        <vertAlign val="superscript"/>
        <sz val="10"/>
        <rFont val="Arial"/>
        <family val="2"/>
      </rPr>
      <t>2</t>
    </r>
  </si>
  <si>
    <t>Burundi</t>
  </si>
  <si>
    <t>Djibouti</t>
  </si>
  <si>
    <t>Eritrea</t>
  </si>
  <si>
    <t>Ethiopia</t>
  </si>
  <si>
    <t>Kenya</t>
  </si>
  <si>
    <t>Rwanda</t>
  </si>
  <si>
    <t>Somalia</t>
  </si>
  <si>
    <t>South Sudan</t>
  </si>
  <si>
    <t>Sudan</t>
  </si>
  <si>
    <t>Uganda</t>
  </si>
  <si>
    <t>United Republic of Tanzania</t>
  </si>
  <si>
    <t>SUBTOTAL EAST AND HORN OF AFRICA AND THE GREAT LAKES</t>
  </si>
  <si>
    <r>
      <t>Regional Bureau for South Africa</t>
    </r>
    <r>
      <rPr>
        <vertAlign val="superscript"/>
        <sz val="10"/>
        <rFont val="Arial"/>
        <family val="2"/>
      </rPr>
      <t>3</t>
    </r>
  </si>
  <si>
    <t>Angola</t>
  </si>
  <si>
    <t>Congo (Republic of)</t>
  </si>
  <si>
    <t xml:space="preserve">Democratic Republic of the Congo </t>
  </si>
  <si>
    <t>Malawi</t>
  </si>
  <si>
    <t>Mozambique</t>
  </si>
  <si>
    <r>
      <t>South Africa multi-country office</t>
    </r>
    <r>
      <rPr>
        <vertAlign val="superscript"/>
        <sz val="10"/>
        <rFont val="Arial"/>
        <family val="2"/>
      </rPr>
      <t>4</t>
    </r>
  </si>
  <si>
    <t>Zambia</t>
  </si>
  <si>
    <t>Zimbabwe</t>
  </si>
  <si>
    <t>SUBTOTAL SOUTHERN AFRICA</t>
  </si>
  <si>
    <r>
      <t>Regional Bureau for West and Central Africa</t>
    </r>
    <r>
      <rPr>
        <vertAlign val="superscript"/>
        <sz val="10"/>
        <rFont val="Arial"/>
        <family val="2"/>
      </rPr>
      <t>5</t>
    </r>
  </si>
  <si>
    <t xml:space="preserve">Burkina Faso </t>
  </si>
  <si>
    <r>
      <t>Cameroon multi-country office</t>
    </r>
    <r>
      <rPr>
        <vertAlign val="superscript"/>
        <sz val="10"/>
        <rFont val="Arial"/>
        <family val="2"/>
      </rPr>
      <t>6</t>
    </r>
  </si>
  <si>
    <t>Central African Republic</t>
  </si>
  <si>
    <t>Chad</t>
  </si>
  <si>
    <r>
      <t>Côte d'Ivoire multi-country office</t>
    </r>
    <r>
      <rPr>
        <vertAlign val="superscript"/>
        <sz val="10"/>
        <rFont val="Arial"/>
        <family val="2"/>
      </rPr>
      <t>7</t>
    </r>
  </si>
  <si>
    <t>Mali</t>
  </si>
  <si>
    <t xml:space="preserve">Niger </t>
  </si>
  <si>
    <t>Nigeria</t>
  </si>
  <si>
    <r>
      <t>Senegal multi-country office</t>
    </r>
    <r>
      <rPr>
        <vertAlign val="superscript"/>
        <sz val="10"/>
        <rFont val="Arial"/>
        <family val="2"/>
      </rPr>
      <t>8</t>
    </r>
  </si>
  <si>
    <t>SUBTOTAL WEST AND CENTRAL AFRICA</t>
  </si>
  <si>
    <r>
      <t>Regional Bureau for the Americas</t>
    </r>
    <r>
      <rPr>
        <vertAlign val="superscript"/>
        <sz val="10"/>
        <rFont val="Arial"/>
        <family val="2"/>
      </rPr>
      <t>9</t>
    </r>
  </si>
  <si>
    <t>Other operations in the Americas</t>
  </si>
  <si>
    <r>
      <t>Argentina multi-country office</t>
    </r>
    <r>
      <rPr>
        <vertAlign val="superscript"/>
        <sz val="10"/>
        <rFont val="Arial"/>
        <family val="2"/>
      </rPr>
      <t>10</t>
    </r>
  </si>
  <si>
    <t>Brazil</t>
  </si>
  <si>
    <t>Canada</t>
  </si>
  <si>
    <t>Colombia</t>
  </si>
  <si>
    <t>Costa Rica</t>
  </si>
  <si>
    <t>Ecuador</t>
  </si>
  <si>
    <t>El Salvador</t>
  </si>
  <si>
    <t>Guatemala</t>
  </si>
  <si>
    <t>Honduras</t>
  </si>
  <si>
    <t>Mexico</t>
  </si>
  <si>
    <r>
      <t>Panama multi-country office</t>
    </r>
    <r>
      <rPr>
        <vertAlign val="superscript"/>
        <sz val="10"/>
        <rFont val="Arial"/>
        <family val="2"/>
      </rPr>
      <t>11</t>
    </r>
  </si>
  <si>
    <t>Peru</t>
  </si>
  <si>
    <r>
      <t>United States of America multi-country office</t>
    </r>
    <r>
      <rPr>
        <vertAlign val="superscript"/>
        <sz val="10"/>
        <rFont val="Arial"/>
        <family val="2"/>
      </rPr>
      <t>12</t>
    </r>
  </si>
  <si>
    <t>Venezuela (Bolivarian Republic of)</t>
  </si>
  <si>
    <t>SUBTOTAL THE AMERICAS</t>
  </si>
  <si>
    <r>
      <t>Regional Bureau for Asia and The Pacific</t>
    </r>
    <r>
      <rPr>
        <vertAlign val="superscript"/>
        <sz val="10"/>
        <rFont val="Arial"/>
        <family val="2"/>
      </rPr>
      <t>13</t>
    </r>
  </si>
  <si>
    <t>Afghanistan</t>
  </si>
  <si>
    <r>
      <t>Australia multi-country office</t>
    </r>
    <r>
      <rPr>
        <vertAlign val="superscript"/>
        <sz val="10"/>
        <rFont val="Arial"/>
        <family val="2"/>
      </rPr>
      <t>14</t>
    </r>
  </si>
  <si>
    <t>Bangladesh</t>
  </si>
  <si>
    <t>China</t>
  </si>
  <si>
    <t xml:space="preserve">India </t>
  </si>
  <si>
    <t>Indonesia</t>
  </si>
  <si>
    <t>Iran (Islamic Republic of)</t>
  </si>
  <si>
    <t>Japan</t>
  </si>
  <si>
    <r>
      <t>Kazakhstan multi-country office</t>
    </r>
    <r>
      <rPr>
        <vertAlign val="superscript"/>
        <sz val="10"/>
        <rFont val="Arial"/>
        <family val="2"/>
      </rPr>
      <t>15</t>
    </r>
  </si>
  <si>
    <t xml:space="preserve">Malaysia </t>
  </si>
  <si>
    <t>Myanmar</t>
  </si>
  <si>
    <t>Nepal</t>
  </si>
  <si>
    <t>Pakistan</t>
  </si>
  <si>
    <t>Philippines</t>
  </si>
  <si>
    <t>Republic of Korea</t>
  </si>
  <si>
    <r>
      <t>Thailand multi-country office</t>
    </r>
    <r>
      <rPr>
        <vertAlign val="superscript"/>
        <sz val="10"/>
        <rFont val="Arial"/>
        <family val="2"/>
      </rPr>
      <t>16</t>
    </r>
  </si>
  <si>
    <t>SUBTOTAL ASIA AND THE PACIFIC</t>
  </si>
  <si>
    <r>
      <t>Regional Bureau for Europe</t>
    </r>
    <r>
      <rPr>
        <vertAlign val="superscript"/>
        <sz val="10"/>
        <rFont val="Arial"/>
        <family val="2"/>
      </rPr>
      <t>17</t>
    </r>
  </si>
  <si>
    <r>
      <t>Other Operations in Europe</t>
    </r>
    <r>
      <rPr>
        <vertAlign val="superscript"/>
        <sz val="10"/>
        <rFont val="Arial"/>
        <family val="2"/>
      </rPr>
      <t>18</t>
    </r>
  </si>
  <si>
    <t>Albania</t>
  </si>
  <si>
    <t>Armenia</t>
  </si>
  <si>
    <t>Azerbaijan</t>
  </si>
  <si>
    <t>Belarus</t>
  </si>
  <si>
    <r>
      <t>Belgium multi-country office</t>
    </r>
    <r>
      <rPr>
        <vertAlign val="superscript"/>
        <sz val="10"/>
        <rFont val="Arial"/>
        <family val="2"/>
      </rPr>
      <t>19</t>
    </r>
  </si>
  <si>
    <t xml:space="preserve">Bosnia and Herzegovina </t>
  </si>
  <si>
    <t>Bulgaria</t>
  </si>
  <si>
    <t>Croatia</t>
  </si>
  <si>
    <t>Cyprus</t>
  </si>
  <si>
    <t>France</t>
  </si>
  <si>
    <t>Georgia</t>
  </si>
  <si>
    <t>Germany</t>
  </si>
  <si>
    <t>Greece</t>
  </si>
  <si>
    <r>
      <t>Hungary multi-country office</t>
    </r>
    <r>
      <rPr>
        <vertAlign val="superscript"/>
        <sz val="10"/>
        <rFont val="Arial"/>
        <family val="2"/>
      </rPr>
      <t>20</t>
    </r>
  </si>
  <si>
    <r>
      <t>Italy multi-country office</t>
    </r>
    <r>
      <rPr>
        <vertAlign val="superscript"/>
        <sz val="10"/>
        <rFont val="Arial"/>
        <family val="2"/>
      </rPr>
      <t>21</t>
    </r>
  </si>
  <si>
    <t>Kosovo ( S/RES/1244 (1999))</t>
  </si>
  <si>
    <t>Malta</t>
  </si>
  <si>
    <t>Republic of Moldova (the)</t>
  </si>
  <si>
    <t>Montenegro</t>
  </si>
  <si>
    <t>North Macedonia</t>
  </si>
  <si>
    <t>Poland</t>
  </si>
  <si>
    <t>Romania</t>
  </si>
  <si>
    <t>Russian Federation</t>
  </si>
  <si>
    <t>Serbia</t>
  </si>
  <si>
    <t xml:space="preserve">Spain </t>
  </si>
  <si>
    <r>
      <t>Sweden multi-country office</t>
    </r>
    <r>
      <rPr>
        <vertAlign val="superscript"/>
        <sz val="10"/>
        <rFont val="Arial"/>
        <family val="2"/>
      </rPr>
      <t>22</t>
    </r>
  </si>
  <si>
    <t>Türkiye</t>
  </si>
  <si>
    <t xml:space="preserve">Ukraine </t>
  </si>
  <si>
    <t>United Kingdom of Great Britain and Northern Ireland</t>
  </si>
  <si>
    <t>SUBTOTAL EUROPE</t>
  </si>
  <si>
    <t>MIDDLE EAST AND NORTH AFRICA</t>
  </si>
  <si>
    <r>
      <t>Regional Bureau for the Middle East and North Africa</t>
    </r>
    <r>
      <rPr>
        <vertAlign val="superscript"/>
        <sz val="10"/>
        <rFont val="Arial"/>
        <family val="2"/>
      </rPr>
      <t>23</t>
    </r>
  </si>
  <si>
    <t xml:space="preserve">Other Operations in the Middle East </t>
  </si>
  <si>
    <t>Algeria</t>
  </si>
  <si>
    <t xml:space="preserve">Egypt </t>
  </si>
  <si>
    <t>Iraq</t>
  </si>
  <si>
    <t>Israel</t>
  </si>
  <si>
    <t>Jordan</t>
  </si>
  <si>
    <t>Lebanon</t>
  </si>
  <si>
    <t>Libya</t>
  </si>
  <si>
    <t>Mauritania</t>
  </si>
  <si>
    <t>Morocco</t>
  </si>
  <si>
    <r>
      <t>Saudi Arabia multi-country office</t>
    </r>
    <r>
      <rPr>
        <vertAlign val="superscript"/>
        <sz val="10"/>
        <rFont val="Arial"/>
        <family val="2"/>
      </rPr>
      <t>24</t>
    </r>
  </si>
  <si>
    <t>Syrian Arab Republic</t>
  </si>
  <si>
    <t>Tunisia</t>
  </si>
  <si>
    <t>Western Sahara confidence-building measures</t>
  </si>
  <si>
    <t>Yemen</t>
  </si>
  <si>
    <t>SUBTOTAL MIDDLE EAST AND NORTH AFRICA</t>
  </si>
  <si>
    <t>SUBTOTAL COUNTRY AND REGIONAL PROGRAMMES</t>
  </si>
  <si>
    <t>Global programmes</t>
  </si>
  <si>
    <t>Operational reserve (OR)</t>
  </si>
  <si>
    <t>[Footnotes]</t>
  </si>
  <si>
    <r>
      <rPr>
        <vertAlign val="superscript"/>
        <sz val="9"/>
        <color theme="1"/>
        <rFont val="Proxima nova"/>
      </rPr>
      <t>1</t>
    </r>
    <r>
      <rPr>
        <sz val="9"/>
        <color theme="1"/>
        <rFont val="Proxima nova"/>
      </rPr>
      <t xml:space="preserve"> Regional Bureau covers the whole East and Horn of Africa and Great Lakes region </t>
    </r>
  </si>
  <si>
    <r>
      <rPr>
        <vertAlign val="superscript"/>
        <sz val="9"/>
        <color theme="1"/>
        <rFont val="Proxima nova"/>
      </rPr>
      <t>2</t>
    </r>
    <r>
      <rPr>
        <sz val="9"/>
        <color theme="1"/>
        <rFont val="Proxima nova"/>
      </rPr>
      <t xml:space="preserve"> Includes Representation to the AU and ECA in Addis Ababa, Ethiopia.</t>
    </r>
  </si>
  <si>
    <r>
      <t>3</t>
    </r>
    <r>
      <rPr>
        <sz val="9"/>
        <color rgb="FF000000"/>
        <rFont val="Proxima nova"/>
      </rPr>
      <t xml:space="preserve"> Regional Bureau covers the whole southern Africa region.</t>
    </r>
  </si>
  <si>
    <r>
      <t>4</t>
    </r>
    <r>
      <rPr>
        <sz val="9"/>
        <rFont val="Proxima nova"/>
      </rPr>
      <t> Includes activities in Botswana, Namibia and South Africa and also covers without a presence Comoros, Eswatini, Lesotho, Madagascar, Mauritius and Seychelles.</t>
    </r>
  </si>
  <si>
    <r>
      <rPr>
        <vertAlign val="superscript"/>
        <sz val="9"/>
        <color theme="1"/>
        <rFont val="Proxima nova"/>
      </rPr>
      <t>5</t>
    </r>
    <r>
      <rPr>
        <sz val="9"/>
        <color theme="1"/>
        <rFont val="Proxima nova"/>
      </rPr>
      <t xml:space="preserve"> Regional Bureau and regional activities cover the whole of West and Central Africa region.</t>
    </r>
  </si>
  <si>
    <r>
      <t xml:space="preserve">6 </t>
    </r>
    <r>
      <rPr>
        <sz val="9"/>
        <rFont val="Proxima nova"/>
      </rPr>
      <t>Coordinates activities in Cameroon and Gabon and also covers without a presence Equatorial Guinea and Sao Tome and Principe.</t>
    </r>
  </si>
  <si>
    <r>
      <rPr>
        <vertAlign val="superscript"/>
        <sz val="9"/>
        <color theme="1"/>
        <rFont val="Proxima nova"/>
      </rPr>
      <t xml:space="preserve">7 </t>
    </r>
    <r>
      <rPr>
        <sz val="9"/>
        <color theme="1"/>
        <rFont val="Proxima nova"/>
      </rPr>
      <t>Coordinates activities in</t>
    </r>
    <r>
      <rPr>
        <i/>
        <sz val="9"/>
        <color theme="1"/>
        <rFont val="Proxima nova"/>
      </rPr>
      <t xml:space="preserve"> </t>
    </r>
    <r>
      <rPr>
        <sz val="9"/>
        <color theme="1"/>
        <rFont val="Proxima nova"/>
      </rPr>
      <t>Côte d’Ivoire, Ghana, Liberia and Togo and covers Benin without a presence in the latter.</t>
    </r>
  </si>
  <si>
    <r>
      <rPr>
        <vertAlign val="superscript"/>
        <sz val="9"/>
        <color theme="1"/>
        <rFont val="Proxima nova"/>
      </rPr>
      <t>8</t>
    </r>
    <r>
      <rPr>
        <sz val="9"/>
        <color theme="1"/>
        <rFont val="Proxima nova"/>
      </rPr>
      <t xml:space="preserve"> Coordinates activities in Guinea, Guinea Bissau and Senegal and covers without a presence Cabo Verde, The Gambia and Sierra Leone.</t>
    </r>
  </si>
  <si>
    <r>
      <rPr>
        <vertAlign val="superscript"/>
        <sz val="9"/>
        <color theme="1"/>
        <rFont val="Proxima nova"/>
      </rPr>
      <t>9</t>
    </r>
    <r>
      <rPr>
        <sz val="9"/>
        <color theme="1"/>
        <rFont val="Proxima nova"/>
      </rPr>
      <t xml:space="preserve"> Regional Bureau covers the whole Americas region.</t>
    </r>
  </si>
  <si>
    <r>
      <rPr>
        <vertAlign val="superscript"/>
        <sz val="9"/>
        <rFont val="Proxima nova"/>
      </rPr>
      <t>11</t>
    </r>
    <r>
      <rPr>
        <sz val="9"/>
        <rFont val="Proxima nova"/>
      </rPr>
      <t xml:space="preserve"> Coordinates activities in Aruba, Belize, Cuba, Curaçao, Guyana, Panama, Suriname, Trinidad and Tobago and also covers Nicaragua without a presence in the latter. </t>
    </r>
  </si>
  <si>
    <r>
      <rPr>
        <vertAlign val="superscript"/>
        <sz val="9"/>
        <rFont val="Proxima nova"/>
      </rPr>
      <t>12</t>
    </r>
    <r>
      <rPr>
        <sz val="9"/>
        <rFont val="Proxima nova"/>
      </rPr>
      <t xml:space="preserve"> Coordinates activities in the Bahamas, the Dominican Republic, Haïti and in the United States of America and covers without a presence Antigua and Barbuda, the Bahamas, Barbados, Dominica, Grenada, Jamaica, St. Kitts and Nevis, St. Lucia, St. Vincent and the Grenadines; the British Overseas Territories of Anguilla, Bermuda, British Virgin Islands, Cayman Islands, Montserrat, and Turks and Caicos Islands; and the Dutch overseas territory of the Kingdom of the Netherlands Sint Maarten. </t>
    </r>
  </si>
  <si>
    <r>
      <rPr>
        <vertAlign val="superscript"/>
        <sz val="9"/>
        <color theme="1"/>
        <rFont val="Proxima nova"/>
      </rPr>
      <t>13</t>
    </r>
    <r>
      <rPr>
        <sz val="9"/>
        <color theme="1"/>
        <rFont val="Proxima nova"/>
      </rPr>
      <t xml:space="preserve"> Regional Bureau covers the whole Asia and Pacific region.</t>
    </r>
  </si>
  <si>
    <r>
      <rPr>
        <vertAlign val="superscript"/>
        <sz val="9"/>
        <rFont val="Proxima nova"/>
      </rPr>
      <t>14</t>
    </r>
    <r>
      <rPr>
        <b/>
        <sz val="9"/>
        <rFont val="Proxima nova"/>
      </rPr>
      <t xml:space="preserve"> </t>
    </r>
    <r>
      <rPr>
        <sz val="9"/>
        <rFont val="Proxima nova"/>
      </rPr>
      <t xml:space="preserve">Coordinates activities in Australia and Papua New Guinea and also covers without a presence New Zealand and the Pacific Islands.  </t>
    </r>
  </si>
  <si>
    <r>
      <rPr>
        <vertAlign val="superscript"/>
        <sz val="9"/>
        <rFont val="Proxima nova"/>
      </rPr>
      <t>15</t>
    </r>
    <r>
      <rPr>
        <sz val="9"/>
        <rFont val="Proxima nova"/>
      </rPr>
      <t xml:space="preserve"> Coordinates activities in Kazakhstan, Kyrgyzstan and Tajikistan and also covers without a presence Turkmenistan and Uzbekistan.</t>
    </r>
  </si>
  <si>
    <r>
      <rPr>
        <vertAlign val="superscript"/>
        <sz val="9"/>
        <rFont val="Proxima nova"/>
      </rPr>
      <t>16</t>
    </r>
    <r>
      <rPr>
        <sz val="9"/>
        <rFont val="Proxima nova"/>
      </rPr>
      <t xml:space="preserve"> Coordinates activities in Thailand and also covers without a presence Cambodia, the Lao People's Democratic Republic and Viet Nam.</t>
    </r>
  </si>
  <si>
    <r>
      <rPr>
        <vertAlign val="superscript"/>
        <sz val="9"/>
        <rFont val="Proxima nova"/>
      </rPr>
      <t>17</t>
    </r>
    <r>
      <rPr>
        <sz val="9"/>
        <rFont val="Proxima nova"/>
      </rPr>
      <t xml:space="preserve"> Regional Bureau covers the whole Europe region.</t>
    </r>
  </si>
  <si>
    <r>
      <rPr>
        <vertAlign val="superscript"/>
        <sz val="9"/>
        <rFont val="Proxima nova"/>
      </rPr>
      <t>18</t>
    </r>
    <r>
      <rPr>
        <sz val="9"/>
        <rFont val="Proxima nova"/>
      </rPr>
      <t xml:space="preserve"> Other operations in Europe include Austria, Liaison Office in Vienna (OSCE), Portugal, Strasbourg (Representation to the Council of Europe) and the Office for Switzerland and Liechtenstein.</t>
    </r>
  </si>
  <si>
    <r>
      <t>19</t>
    </r>
    <r>
      <rPr>
        <sz val="9"/>
        <rFont val="Proxima nova"/>
      </rPr>
      <t xml:space="preserve"> Coordinates activities in Belgium, Ireland, Malta (EASO), the Netherlands (Kingdom of the) and Poland (FRONTEX) and also covers Luxembourg without a presence in this country.</t>
    </r>
  </si>
  <si>
    <r>
      <rPr>
        <vertAlign val="superscript"/>
        <sz val="9"/>
        <rFont val="Proxima nova"/>
      </rPr>
      <t>20</t>
    </r>
    <r>
      <rPr>
        <sz val="9"/>
        <rFont val="Proxima nova"/>
      </rPr>
      <t xml:space="preserve"> Coordinates activities in Czechia, Hungary, Slovenia and Slovakia.</t>
    </r>
  </si>
  <si>
    <r>
      <rPr>
        <vertAlign val="superscript"/>
        <sz val="9"/>
        <rFont val="Proxima nova"/>
      </rPr>
      <t>21</t>
    </r>
    <r>
      <rPr>
        <sz val="9"/>
        <rFont val="Proxima nova"/>
      </rPr>
      <t xml:space="preserve"> Coordinates activities in Italy and also covers without a presence the Holy See and San Marino.</t>
    </r>
  </si>
  <si>
    <r>
      <rPr>
        <vertAlign val="superscript"/>
        <sz val="9"/>
        <rFont val="Proxima nova"/>
      </rPr>
      <t>22</t>
    </r>
    <r>
      <rPr>
        <sz val="9"/>
        <rFont val="Proxima nova"/>
      </rPr>
      <t xml:space="preserve"> Coordinates activities in Denmark, Estonia, Latvia, Lithuania and Sweden and also covers without a presence Norway, Finland and Iceland.</t>
    </r>
  </si>
  <si>
    <r>
      <rPr>
        <vertAlign val="superscript"/>
        <sz val="9"/>
        <rFont val="Proxima nova"/>
      </rPr>
      <t>23</t>
    </r>
    <r>
      <rPr>
        <sz val="9"/>
        <rFont val="Proxima nova"/>
      </rPr>
      <t xml:space="preserve"> Regional Bureau and Other operations in the Middle East cover the whole Middle East and North Africa region.</t>
    </r>
  </si>
  <si>
    <r>
      <rPr>
        <vertAlign val="superscript"/>
        <sz val="9"/>
        <rFont val="Proxima nova"/>
      </rPr>
      <t>24</t>
    </r>
    <r>
      <rPr>
        <sz val="9"/>
        <rFont val="Proxima nova"/>
      </rPr>
      <t xml:space="preserve"> Coordinates activities in Kuwait, Qatar, Saudi Arabia and in the United Arab Emirates and covers without a presence Bahrain and Oman.</t>
    </r>
  </si>
  <si>
    <r>
      <rPr>
        <vertAlign val="superscript"/>
        <sz val="9"/>
        <color theme="1"/>
        <rFont val="Proxima nova"/>
      </rPr>
      <t>10</t>
    </r>
    <r>
      <rPr>
        <sz val="9"/>
        <color theme="1"/>
        <rFont val="Proxima nova"/>
      </rPr>
      <t xml:space="preserve"> Coordinates activities in Argentina, the Plurinational State of Bolivia, Chile and Uruguay and covers without a presence Paraguay.</t>
    </r>
  </si>
  <si>
    <t xml:space="preserve"> The Americas</t>
  </si>
  <si>
    <t>Asia and The Pacific</t>
  </si>
  <si>
    <r>
      <t>TABLE 6</t>
    </r>
    <r>
      <rPr>
        <b/>
        <sz val="12"/>
        <color rgb="FF0072BC"/>
        <rFont val="Arial"/>
        <family val="2"/>
      </rPr>
      <t xml:space="preserve"> | 2024-2025 BUDGETS FOR HEADQUARTERS</t>
    </r>
    <r>
      <rPr>
        <b/>
        <vertAlign val="superscript"/>
        <sz val="12"/>
        <color rgb="FF0072BC"/>
        <rFont val="Arial"/>
        <family val="2"/>
      </rPr>
      <t>1</t>
    </r>
    <r>
      <rPr>
        <b/>
        <sz val="12"/>
        <color rgb="FF0072BC"/>
        <rFont val="Arial"/>
        <family val="2"/>
      </rPr>
      <t xml:space="preserve"> </t>
    </r>
    <r>
      <rPr>
        <sz val="12"/>
        <color rgb="FF0072BC"/>
        <rFont val="Arial"/>
        <family val="2"/>
      </rPr>
      <t>| USD</t>
    </r>
  </si>
  <si>
    <r>
      <t xml:space="preserve">DIVISIONS </t>
    </r>
    <r>
      <rPr>
        <b/>
        <vertAlign val="superscript"/>
        <sz val="11"/>
        <rFont val="Arial"/>
        <family val="2"/>
      </rPr>
      <t>2</t>
    </r>
  </si>
  <si>
    <t>Current budget</t>
  </si>
  <si>
    <t>Proposed budget</t>
  </si>
  <si>
    <t>EXECUTIVE DIRECTION AND MANAGEMENT</t>
  </si>
  <si>
    <t xml:space="preserve">Executive Office </t>
  </si>
  <si>
    <t>New York Liaison Office</t>
  </si>
  <si>
    <t>Inspector General's Office, including audit services</t>
  </si>
  <si>
    <t>Legal Affairs Service</t>
  </si>
  <si>
    <t>Office of the Ombudsman</t>
  </si>
  <si>
    <t>Ethics Office</t>
  </si>
  <si>
    <t>Enterprise Risk Management</t>
  </si>
  <si>
    <t>Evaluation Office</t>
  </si>
  <si>
    <t>Transformation and Change Service</t>
  </si>
  <si>
    <t>Governance Service</t>
  </si>
  <si>
    <t>SUBTOTAL EXECUTIVE DIRECTION AND MANAGEMENT</t>
  </si>
  <si>
    <t>Division of External Relations</t>
  </si>
  <si>
    <t>Division of International Protection</t>
  </si>
  <si>
    <t>Division of Resilience and Solutions</t>
  </si>
  <si>
    <t>Division of Emergency, Security and Supply</t>
  </si>
  <si>
    <t>Division of Strategic Planning and Results</t>
  </si>
  <si>
    <t>Division of Information Systems and Telecommunications</t>
  </si>
  <si>
    <t xml:space="preserve">Division of Human Resources </t>
  </si>
  <si>
    <t>Division of Financial and Administrative Management</t>
  </si>
  <si>
    <t xml:space="preserve">Global Service Center Management Unit Only in Budapest </t>
  </si>
  <si>
    <t>Global Service Center Management Unit Only in Copenhagen</t>
  </si>
  <si>
    <t>Staff Council</t>
  </si>
  <si>
    <r>
      <t>1</t>
    </r>
    <r>
      <rPr>
        <sz val="9"/>
        <rFont val="Arial"/>
        <family val="2"/>
      </rPr>
      <t xml:space="preserve"> The Annual Programme Budget includes allocations from the UN regular budget as follows: $47.2 million for 2024 and estimated</t>
    </r>
    <r>
      <rPr>
        <b/>
        <sz val="9"/>
        <rFont val="Arial"/>
        <family val="2"/>
      </rPr>
      <t xml:space="preserve"> $47.2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million</t>
    </r>
    <r>
      <rPr>
        <sz val="9"/>
        <rFont val="Arial"/>
        <family val="2"/>
      </rPr>
      <t xml:space="preserve"> for 2025. The values for 2025 are provisional, subject to approval of final United Nations Programme Budget and subsequent recosting.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</si>
  <si>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Division includes all cost centres regardless of location.</t>
    </r>
  </si>
  <si>
    <t xml:space="preserve"> </t>
  </si>
  <si>
    <r>
      <t xml:space="preserve">TABLE 7 </t>
    </r>
    <r>
      <rPr>
        <b/>
        <sz val="12"/>
        <color rgb="FF0072BC"/>
        <rFont val="Proxima nova"/>
      </rPr>
      <t xml:space="preserve">| 2024-2025 BUDGETS FOR GLOBAL PROGRAMMES | </t>
    </r>
    <r>
      <rPr>
        <sz val="12"/>
        <color rgb="FF0072BC"/>
        <rFont val="PrOXIMA NOVA"/>
      </rPr>
      <t>USD</t>
    </r>
  </si>
  <si>
    <t>ACTIVITIES</t>
  </si>
  <si>
    <t>OPERATIONAL ACTIVITIES</t>
  </si>
  <si>
    <t>Education projects</t>
  </si>
  <si>
    <t>Health-related projects</t>
  </si>
  <si>
    <t>ICT projects</t>
  </si>
  <si>
    <t>Innovation project</t>
  </si>
  <si>
    <t>Private-sector partnership</t>
  </si>
  <si>
    <t>Protection-related projects</t>
  </si>
  <si>
    <t>Public information and media projects</t>
  </si>
  <si>
    <t>Registration, data and knowledge management</t>
  </si>
  <si>
    <t>Research, evaluation and documentation</t>
  </si>
  <si>
    <t>Training-related projects</t>
  </si>
  <si>
    <t>SUBTOTAL OPERATIONAL ACTIVITIES</t>
  </si>
  <si>
    <r>
      <t>PROGRAMME SUPPORT (BY DIVISION)</t>
    </r>
    <r>
      <rPr>
        <b/>
        <vertAlign val="superscript"/>
        <sz val="12"/>
        <rFont val="Arial"/>
        <family val="2"/>
      </rPr>
      <t>1</t>
    </r>
  </si>
  <si>
    <t>Executive Direction and Management</t>
  </si>
  <si>
    <t>SUBTOTAL PROGRAMME SUPPORT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</si>
  <si>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Division includes all cost centres regardless of location.</t>
    </r>
  </si>
  <si>
    <t>Environment-related projects</t>
  </si>
  <si>
    <t xml:space="preserve">Design and Development Service </t>
  </si>
  <si>
    <t>Resettlement and complementary pathways</t>
  </si>
  <si>
    <t>Approved budget</t>
  </si>
  <si>
    <t>2024-2025 Budgets</t>
  </si>
  <si>
    <t>Budget 2025 vs 2024 for Country operational technical support</t>
  </si>
  <si>
    <t>2024*</t>
  </si>
  <si>
    <t>Variance</t>
  </si>
  <si>
    <t>% of variance vs 2024</t>
  </si>
  <si>
    <t>% over global budget</t>
  </si>
  <si>
    <r>
      <rPr>
        <b/>
        <sz val="11"/>
        <color theme="3"/>
        <rFont val="Arial"/>
        <family val="2"/>
      </rPr>
      <t>$155 million</t>
    </r>
    <r>
      <rPr>
        <sz val="11"/>
        <color theme="1"/>
        <rFont val="Arial"/>
        <family val="2"/>
      </rPr>
      <t xml:space="preserve"> required for 2025</t>
    </r>
  </si>
  <si>
    <r>
      <rPr>
        <b/>
        <sz val="11"/>
        <color theme="3"/>
        <rFont val="Arial"/>
        <family val="2"/>
      </rPr>
      <t>2%</t>
    </r>
    <r>
      <rPr>
        <sz val="11"/>
        <color theme="1"/>
        <rFont val="Arial"/>
        <family val="2"/>
      </rPr>
      <t xml:space="preserve"> of the global budget</t>
    </r>
  </si>
  <si>
    <t>Country operational technical support</t>
  </si>
  <si>
    <t xml:space="preserve"> *current budget as presented at ExCom 2024</t>
  </si>
  <si>
    <t>2025 budget by Impact area</t>
  </si>
  <si>
    <r>
      <t xml:space="preserve">TABLE 4 | </t>
    </r>
    <r>
      <rPr>
        <b/>
        <sz val="12"/>
        <color rgb="FF0072BC"/>
        <rFont val="Arial"/>
        <family val="2"/>
      </rPr>
      <t>MAPPING OF 2025 BUDGET TO THE SUSTAINABLE DEVELOPMENT GOALS</t>
    </r>
    <r>
      <rPr>
        <sz val="12"/>
        <color rgb="FF0072BC"/>
        <rFont val="Arial"/>
        <family val="2"/>
      </rPr>
      <t xml:space="preserve"> | USD</t>
    </r>
  </si>
  <si>
    <t>OUTCOME (OA) /ENABLING AREAS (EA)</t>
  </si>
  <si>
    <t>SUSTAINABLE DEVELOPMENT GOAL</t>
  </si>
  <si>
    <t>% over total</t>
  </si>
  <si>
    <t>SDG 1: No poverty</t>
  </si>
  <si>
    <t>SDG 3: Good health and well-being</t>
  </si>
  <si>
    <t>SDG 4: Quality education</t>
  </si>
  <si>
    <t>SDG 5: Gender equality</t>
  </si>
  <si>
    <t>SDG 6: Clean water and sanitation</t>
  </si>
  <si>
    <t>SDG 8: Decent work and economic growth</t>
  </si>
  <si>
    <t>SDG 10: Reduced inequalities</t>
  </si>
  <si>
    <t>SDG 11: Sustainable cities and communities</t>
  </si>
  <si>
    <t>SDG 16: Peace, justice and strong institutions</t>
  </si>
  <si>
    <t>SDG 17: Partnerships for the goals</t>
  </si>
  <si>
    <t>SUBTOTAL FOR BUDGETS MAPPED TO SDGs</t>
  </si>
  <si>
    <t>SUBTOTAL FOR BUDGETS UNMAPPED TO SDGs</t>
  </si>
  <si>
    <t>Top ten needs by Country operations and Impact areas</t>
  </si>
  <si>
    <t>https://www.datawrapper.de/_/Zc4pU/?v=2</t>
  </si>
  <si>
    <t xml:space="preserve">Lebanon </t>
  </si>
  <si>
    <t xml:space="preserve">Ethiopia </t>
  </si>
  <si>
    <t xml:space="preserve">Sudan </t>
  </si>
  <si>
    <t xml:space="preserve">Chad </t>
  </si>
  <si>
    <t>Syrian Arab Rep.</t>
  </si>
  <si>
    <t xml:space="preserve">Uganda </t>
  </si>
  <si>
    <t xml:space="preserve">Yemen </t>
  </si>
  <si>
    <t xml:space="preserve">South Sudan </t>
  </si>
  <si>
    <t>Subtotal top-10</t>
  </si>
  <si>
    <t>Other Field operations</t>
  </si>
  <si>
    <t xml:space="preserve"> Subtotal Field Operations</t>
  </si>
  <si>
    <t>Headquarters and Global programmes</t>
  </si>
  <si>
    <t>Grand total programmed activities</t>
  </si>
  <si>
    <t>These 10 country operations account for 41% of the global needs</t>
  </si>
  <si>
    <t>Other country operations, Global Programmes and HQs = $5.719 billion</t>
  </si>
  <si>
    <t>Data wrapper version</t>
  </si>
  <si>
    <t>Subtotal OAs</t>
  </si>
  <si>
    <r>
      <t xml:space="preserve">CHART X | </t>
    </r>
    <r>
      <rPr>
        <b/>
        <sz val="12"/>
        <color theme="3"/>
        <rFont val="Arial"/>
        <family val="2"/>
      </rPr>
      <t xml:space="preserve">BUDGETS FOR GLOBAL PROGRAMMES AND HEADQUARTERS </t>
    </r>
    <r>
      <rPr>
        <sz val="12"/>
        <color theme="3"/>
        <rFont val="Arial"/>
        <family val="2"/>
      </rPr>
      <t>| 2018-2025</t>
    </r>
  </si>
  <si>
    <t>* HQ and GP Budget for 2023 were restated to ensure comparability with the 2024 current budget.</t>
  </si>
  <si>
    <t>2018 to 2022 HQs and GP include COTS.</t>
  </si>
  <si>
    <t>GAP</t>
  </si>
  <si>
    <t>Year</t>
  </si>
  <si>
    <t>Unearmarked</t>
  </si>
  <si>
    <t>Softly Earmarked</t>
  </si>
  <si>
    <t>Earmarked</t>
  </si>
  <si>
    <t>Tightly earmarked</t>
  </si>
  <si>
    <t>UN Regular Budget</t>
  </si>
  <si>
    <t>Funding gap</t>
  </si>
  <si>
    <t>Requirements</t>
  </si>
  <si>
    <t>Contributions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</si>
  <si>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</si>
  <si>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</si>
  <si>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</si>
  <si>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</si>
  <si>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</si>
  <si>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</si>
  <si>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</si>
  <si>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</si>
  <si>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</si>
  <si>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</si>
  <si>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</si>
  <si>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</si>
  <si>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</si>
  <si>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r>
      <rPr>
        <b/>
        <sz val="9"/>
        <color theme="3"/>
        <rFont val="Proxima nova"/>
      </rPr>
      <t>CHART X</t>
    </r>
    <r>
      <rPr>
        <b/>
        <sz val="12"/>
        <color theme="3"/>
        <rFont val="Proxima nova"/>
      </rPr>
      <t xml:space="preserve"> | LEVELS OF EARMARKING | </t>
    </r>
    <r>
      <rPr>
        <sz val="12"/>
        <color theme="3"/>
        <rFont val="Proxima nova"/>
      </rPr>
      <t>2015-2024</t>
    </r>
  </si>
  <si>
    <t>* As of 31 October 2024</t>
  </si>
  <si>
    <r>
      <t xml:space="preserve">TABLE X | </t>
    </r>
    <r>
      <rPr>
        <b/>
        <sz val="12"/>
        <color theme="3"/>
        <rFont val="Proxima nova"/>
      </rPr>
      <t>TOP TEN DONORS OF MULTI-YEAR CONTRIBUTION</t>
    </r>
    <r>
      <rPr>
        <sz val="12"/>
        <color theme="3"/>
        <rFont val="Proxima nova"/>
      </rPr>
      <t xml:space="preserve"> | USD</t>
    </r>
  </si>
  <si>
    <t>Donor</t>
  </si>
  <si>
    <t>2026 onwards</t>
  </si>
  <si>
    <t>Multi-year total by donor</t>
  </si>
  <si>
    <t>Sweden</t>
  </si>
  <si>
    <t>Denmark</t>
  </si>
  <si>
    <t>European Union</t>
  </si>
  <si>
    <t>Netherlands (Kingdom of the)</t>
  </si>
  <si>
    <t>Australia</t>
  </si>
  <si>
    <t>Switzerland</t>
  </si>
  <si>
    <t>Finland</t>
  </si>
  <si>
    <t>All other donors</t>
  </si>
  <si>
    <t>hidden total for conditional formatting</t>
  </si>
  <si>
    <t>Please note: the shaded bars indicate the relative share of the total represented by the amount.</t>
  </si>
  <si>
    <r>
      <t>CHART X  |</t>
    </r>
    <r>
      <rPr>
        <b/>
        <sz val="12"/>
        <color rgb="FF0072BC"/>
        <rFont val="Proxima Nova"/>
        <family val="3"/>
      </rPr>
      <t xml:space="preserve"> CONTRIBUTIONS AND NUMBER OF DONORS FROM THE PRIVATE SECTOR</t>
    </r>
    <r>
      <rPr>
        <sz val="12"/>
        <color rgb="FF0072BC"/>
        <rFont val="Proxima Nova"/>
        <family val="3"/>
      </rPr>
      <t xml:space="preserve"> | millions</t>
    </r>
  </si>
  <si>
    <t>* Recorded contributions as of 31 October 2024</t>
  </si>
  <si>
    <t>For Reference</t>
  </si>
  <si>
    <t>Recorded contributions*</t>
  </si>
  <si>
    <t>Income target (provisional)</t>
  </si>
  <si>
    <t>Total target</t>
  </si>
  <si>
    <t>Number of donors</t>
  </si>
  <si>
    <t>2010</t>
  </si>
  <si>
    <t>2011</t>
  </si>
  <si>
    <t>Jon's email</t>
  </si>
  <si>
    <t>% variance 2025 vs 2024</t>
  </si>
  <si>
    <t>% variance</t>
  </si>
  <si>
    <t>% variance vs 2024 current budget</t>
  </si>
  <si>
    <t>%</t>
  </si>
  <si>
    <t>2025 BUDGET SUMMARY BY REGION AND IMPACT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</si>
</sst>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#,##0.0,_);\(#,##0.0,\)"/>
    <numFmt numFmtId="165" formatCode="&quot;$&quot;#.##0,,,\ &quot;billion&quot;"/>
    <numFmt numFmtId="166" formatCode="0.0%"/>
    <numFmt numFmtId="167" formatCode="#,##0;\-#,##0;\-"/>
    <numFmt numFmtId="168" formatCode="#,##0,_);\(#,##0,\)"/>
    <numFmt numFmtId="169" formatCode="_(* #,##0_);_(* \(#,##0\);_(* &quot;-&quot;??_);_(@_)"/>
    <numFmt numFmtId="170" formatCode="#,##0,,"/>
    <numFmt numFmtId="171" formatCode="\$#,##0,,\ &quot;million&quot;"/>
    <numFmt numFmtId="172" formatCode="\$#,##0.000,,,\ &quot;billion&quot;"/>
    <numFmt numFmtId="173" formatCode="_-* #,##0.00_-;\-* #,##0.00_-;_-* &quot;-&quot;??_-;_-@_-"/>
    <numFmt numFmtId="174" formatCode="_-* #,##0_-;\-* #,##0_-;_-* &quot;-&quot;??_-;_-@_-"/>
    <numFmt numFmtId="175" formatCode="#,##0.0,,"/>
  </numFmts>
  <fonts count="90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0072BC"/>
      <name val="Proxima nova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Proxima nova"/>
    </font>
    <font>
      <b/>
      <sz val="11"/>
      <color rgb="FFFFFFF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FFFF"/>
      <name val="Proxima nova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2BC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72BC"/>
      <name val="Arial"/>
      <family val="2"/>
    </font>
    <font>
      <u/>
      <sz val="11"/>
      <color theme="10"/>
      <name val="Arial"/>
      <family val="2"/>
    </font>
    <font>
      <b/>
      <sz val="12"/>
      <color rgb="FF0072BC"/>
      <name val="Proxima nova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b/>
      <sz val="10"/>
      <color theme="1"/>
      <name val="Proxima nova"/>
    </font>
    <font>
      <sz val="10"/>
      <color theme="1"/>
      <name val="Proxima nova"/>
    </font>
    <font>
      <b/>
      <sz val="12"/>
      <color rgb="FF000000"/>
      <name val="Proxima nova"/>
    </font>
    <font>
      <sz val="10"/>
      <name val="Proxima nova"/>
    </font>
    <font>
      <b/>
      <sz val="10"/>
      <color rgb="FF0072BC"/>
      <name val="Proxima nova"/>
    </font>
    <font>
      <b/>
      <sz val="10"/>
      <color theme="3"/>
      <name val="Proxima nova"/>
    </font>
    <font>
      <sz val="10"/>
      <color rgb="FF000000"/>
      <name val="Proxima nova"/>
    </font>
    <font>
      <b/>
      <sz val="10"/>
      <color theme="0"/>
      <name val="Proxima nova"/>
    </font>
    <font>
      <sz val="12"/>
      <color rgb="FF0072BC"/>
      <name val="Arial"/>
      <family val="2"/>
    </font>
    <font>
      <b/>
      <sz val="12"/>
      <color rgb="FF0072BC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vertAlign val="superscript"/>
      <sz val="9"/>
      <color rgb="FF000000"/>
      <name val="Proxima nova"/>
    </font>
    <font>
      <vertAlign val="superscript"/>
      <sz val="9"/>
      <name val="Proxima nova"/>
    </font>
    <font>
      <sz val="9"/>
      <color theme="1"/>
      <name val="Proxima nova"/>
    </font>
    <font>
      <sz val="9"/>
      <color theme="1"/>
      <name val="Calibri"/>
      <family val="2"/>
      <scheme val="minor"/>
    </font>
    <font>
      <sz val="11"/>
      <color theme="1"/>
      <name val="Proxima nova"/>
    </font>
    <font>
      <sz val="10"/>
      <color rgb="FF0072BC"/>
      <name val="Arial"/>
      <family val="2"/>
    </font>
    <font>
      <vertAlign val="superscript"/>
      <sz val="9"/>
      <color theme="1"/>
      <name val="Proxima nova"/>
    </font>
    <font>
      <sz val="9"/>
      <color rgb="FF000000"/>
      <name val="Proxima nova"/>
    </font>
    <font>
      <sz val="9"/>
      <name val="Proxima nova"/>
    </font>
    <font>
      <i/>
      <sz val="9"/>
      <color theme="1"/>
      <name val="Proxima nova"/>
    </font>
    <font>
      <b/>
      <sz val="9"/>
      <name val="Proxima nova"/>
    </font>
    <font>
      <b/>
      <sz val="11"/>
      <name val="Arial"/>
      <family val="2"/>
    </font>
    <font>
      <b/>
      <vertAlign val="superscript"/>
      <sz val="12"/>
      <color rgb="FF0072BC"/>
      <name val="Arial"/>
      <family val="2"/>
    </font>
    <font>
      <i/>
      <sz val="10"/>
      <name val="Times New Roman"/>
      <family val="1"/>
    </font>
    <font>
      <b/>
      <vertAlign val="superscript"/>
      <sz val="11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Times New Roman"/>
      <family val="1"/>
    </font>
    <font>
      <sz val="12"/>
      <color rgb="FF0072BC"/>
      <name val="PrOXIMA NOVA"/>
    </font>
    <font>
      <b/>
      <sz val="10"/>
      <name val="Proxima nova"/>
    </font>
    <font>
      <b/>
      <sz val="12"/>
      <name val="PrOXIMA NOVA"/>
    </font>
    <font>
      <b/>
      <vertAlign val="superscript"/>
      <sz val="12"/>
      <name val="Arial"/>
      <family val="2"/>
    </font>
    <font>
      <sz val="11"/>
      <color rgb="FF000000"/>
      <name val="Times New Roman"/>
      <family val="1"/>
    </font>
    <font>
      <sz val="12"/>
      <color theme="3"/>
      <name val="Arial"/>
      <family val="2"/>
    </font>
    <font>
      <b/>
      <sz val="12"/>
      <color theme="3"/>
      <name val="Arial"/>
      <family val="2"/>
    </font>
    <font>
      <sz val="11"/>
      <color rgb="FFFF0000"/>
      <name val="Arial"/>
      <family val="2"/>
    </font>
    <font>
      <b/>
      <sz val="12"/>
      <color theme="3"/>
      <name val="Proxima nova"/>
    </font>
    <font>
      <b/>
      <sz val="9"/>
      <color theme="3"/>
      <name val="Proxima nova"/>
    </font>
    <font>
      <sz val="12"/>
      <color theme="3"/>
      <name val="Proxima nova"/>
    </font>
    <font>
      <sz val="12"/>
      <name val="Proxima nova"/>
    </font>
    <font>
      <sz val="12"/>
      <color indexed="8"/>
      <name val="Proxima nova"/>
    </font>
    <font>
      <sz val="11"/>
      <name val="Proxima nova"/>
    </font>
    <font>
      <b/>
      <sz val="11"/>
      <color theme="3"/>
      <name val="Proxima nova"/>
    </font>
    <font>
      <b/>
      <sz val="12"/>
      <color theme="0"/>
      <name val="Proxima nova"/>
    </font>
    <font>
      <sz val="12"/>
      <color rgb="FF0072BC"/>
      <name val="Proxima Nova"/>
      <family val="3"/>
    </font>
    <font>
      <b/>
      <sz val="12"/>
      <color rgb="FF0072BC"/>
      <name val="Proxima Nova"/>
      <family val="3"/>
    </font>
    <font>
      <sz val="9"/>
      <color theme="1"/>
      <name val="Proxima Nova"/>
      <family val="3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4"/>
      <color rgb="FF000000"/>
      <name val="Calibri"/>
      <family val="2"/>
    </font>
    <font>
      <sz val="10"/>
      <name val="Arial Unicode MS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444444"/>
      <name val="Calibri"/>
      <family val="2"/>
    </font>
    <font>
      <sz val="12"/>
      <color rgb="FFFF0000"/>
      <name val="Lato"/>
      <family val="2"/>
    </font>
    <font>
      <sz val="11"/>
      <color rgb="FFFF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0072BC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E3F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CC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rgb="FF0072BC"/>
      </top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589BE5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589BE5"/>
      </bottom>
      <diagonal/>
    </border>
    <border>
      <left/>
      <right/>
      <top style="thin">
        <color rgb="FF589BE5"/>
      </top>
      <bottom style="thin">
        <color rgb="FF0072BC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72BC"/>
      </bottom>
      <diagonal/>
    </border>
    <border>
      <left/>
      <right/>
      <top style="thin">
        <color rgb="FF0072BC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theme="3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 style="thin">
        <color rgb="FF0072BC"/>
      </bottom>
      <diagonal/>
    </border>
    <border>
      <left/>
      <right/>
      <top style="thin">
        <color rgb="FF0072BC"/>
      </top>
      <bottom style="thin">
        <color rgb="FF0072BC"/>
      </bottom>
      <diagonal/>
    </border>
    <border>
      <left style="thick">
        <color theme="6"/>
      </left>
      <right style="thick">
        <color theme="6"/>
      </right>
      <top style="thick">
        <color theme="6"/>
      </top>
      <bottom/>
      <diagonal/>
    </border>
    <border>
      <left style="thick">
        <color theme="6"/>
      </left>
      <right style="thick">
        <color theme="6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6"/>
      </left>
      <right style="thick">
        <color theme="6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6"/>
      </left>
      <right style="thick">
        <color theme="6"/>
      </right>
      <top/>
      <bottom style="thick">
        <color theme="6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9" fontId="13" fillId="0" borderId="0" applyFont="0" applyFill="0" applyBorder="0" applyAlignment="0" applyProtection="0"/>
    <xf numFmtId="0" fontId="6" fillId="0" borderId="0"/>
    <xf numFmtId="0" fontId="21" fillId="0" borderId="0" applyNumberForma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81" fillId="0" borderId="0"/>
    <xf numFmtId="0" fontId="13" fillId="0" borderId="0"/>
  </cellStyleXfs>
  <cellXfs count="401">
    <xf numFmtId="0" fontId="0" fillId="0" borderId="0" xfId="0"/>
    <xf numFmtId="0" fontId="5" fillId="0" borderId="0" xfId="0" applyFont="1"/>
    <xf numFmtId="3" fontId="7" fillId="0" borderId="0" xfId="1" applyNumberFormat="1" applyFont="1" applyFill="1" applyBorder="1" applyAlignment="1">
      <alignment horizontal="right"/>
    </xf>
    <xf numFmtId="9" fontId="7" fillId="0" borderId="0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vertical="center" wrapText="1"/>
    </xf>
    <xf numFmtId="3" fontId="9" fillId="3" borderId="0" xfId="0" applyNumberFormat="1" applyFont="1" applyFill="1" applyAlignment="1">
      <alignment horizontal="center" vertical="center" wrapText="1"/>
    </xf>
    <xf numFmtId="9" fontId="8" fillId="4" borderId="0" xfId="0" applyNumberFormat="1" applyFont="1" applyFill="1" applyAlignment="1">
      <alignment horizontal="center" vertical="center" wrapText="1"/>
    </xf>
    <xf numFmtId="0" fontId="10" fillId="5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9" fontId="8" fillId="0" borderId="0" xfId="0" applyNumberFormat="1" applyFont="1" applyAlignment="1">
      <alignment horizontal="right" vertical="center" wrapText="1"/>
    </xf>
    <xf numFmtId="0" fontId="12" fillId="0" borderId="0" xfId="2" applyFont="1" applyAlignment="1">
      <alignment horizontal="left" vertical="center" wrapText="1"/>
    </xf>
    <xf numFmtId="3" fontId="12" fillId="6" borderId="0" xfId="3" applyNumberFormat="1" applyFont="1" applyFill="1" applyBorder="1" applyAlignment="1">
      <alignment horizontal="right" vertical="center"/>
    </xf>
    <xf numFmtId="9" fontId="12" fillId="0" borderId="0" xfId="3" applyFont="1" applyFill="1" applyBorder="1" applyAlignment="1">
      <alignment horizontal="right" vertical="center"/>
    </xf>
    <xf numFmtId="9" fontId="1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3" applyFont="1"/>
    <xf numFmtId="9" fontId="1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9" fontId="14" fillId="0" borderId="2" xfId="0" applyNumberFormat="1" applyFont="1" applyBorder="1" applyAlignment="1">
      <alignment horizontal="right" vertical="center" wrapText="1"/>
    </xf>
    <xf numFmtId="9" fontId="1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9" fontId="1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2" fillId="0" borderId="0" xfId="4" applyFont="1" applyAlignment="1">
      <alignment vertical="center"/>
    </xf>
    <xf numFmtId="3" fontId="12" fillId="0" borderId="0" xfId="3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 wrapText="1"/>
    </xf>
    <xf numFmtId="3" fontId="9" fillId="3" borderId="0" xfId="0" applyNumberFormat="1" applyFont="1" applyFill="1" applyAlignment="1">
      <alignment horizontal="right" vertical="center" wrapText="1"/>
    </xf>
    <xf numFmtId="9" fontId="9" fillId="3" borderId="0" xfId="0" applyNumberFormat="1" applyFont="1" applyFill="1" applyAlignment="1">
      <alignment horizontal="right" vertical="center" wrapText="1"/>
    </xf>
    <xf numFmtId="9" fontId="3" fillId="8" borderId="0" xfId="0" applyNumberFormat="1" applyFont="1" applyFill="1" applyAlignment="1">
      <alignment vertical="center"/>
    </xf>
    <xf numFmtId="9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9" fontId="9" fillId="0" borderId="0" xfId="0" applyNumberFormat="1" applyFont="1" applyAlignment="1">
      <alignment horizontal="right" vertical="center" wrapText="1"/>
    </xf>
    <xf numFmtId="3" fontId="4" fillId="10" borderId="0" xfId="0" applyNumberFormat="1" applyFont="1" applyFill="1"/>
    <xf numFmtId="0" fontId="4" fillId="0" borderId="0" xfId="0" applyFont="1"/>
    <xf numFmtId="0" fontId="0" fillId="0" borderId="0" xfId="0" applyFont="1"/>
    <xf numFmtId="3" fontId="0" fillId="0" borderId="0" xfId="0" applyNumberFormat="1" applyFont="1"/>
    <xf numFmtId="3" fontId="15" fillId="0" borderId="0" xfId="0" applyNumberFormat="1" applyFont="1"/>
    <xf numFmtId="3" fontId="16" fillId="9" borderId="0" xfId="0" applyNumberFormat="1" applyFont="1" applyFill="1"/>
    <xf numFmtId="9" fontId="4" fillId="10" borderId="0" xfId="3" applyFont="1" applyFill="1"/>
    <xf numFmtId="0" fontId="10" fillId="11" borderId="4" xfId="0" applyFont="1" applyFill="1" applyBorder="1"/>
    <xf numFmtId="0" fontId="0" fillId="0" borderId="0" xfId="0" applyAlignment="1">
      <alignment horizontal="left" indent="2"/>
    </xf>
    <xf numFmtId="164" fontId="6" fillId="0" borderId="0" xfId="2" applyNumberFormat="1" applyAlignment="1">
      <alignment wrapText="1"/>
    </xf>
    <xf numFmtId="0" fontId="10" fillId="11" borderId="5" xfId="0" applyFont="1" applyFill="1" applyBorder="1" applyAlignment="1">
      <alignment horizontal="left"/>
    </xf>
    <xf numFmtId="3" fontId="10" fillId="11" borderId="5" xfId="0" applyNumberFormat="1" applyFont="1" applyFill="1" applyBorder="1"/>
    <xf numFmtId="3" fontId="10" fillId="6" borderId="0" xfId="0" applyNumberFormat="1" applyFont="1" applyFill="1"/>
    <xf numFmtId="0" fontId="18" fillId="3" borderId="0" xfId="0" applyFont="1" applyFill="1" applyAlignment="1">
      <alignment wrapText="1"/>
    </xf>
    <xf numFmtId="0" fontId="0" fillId="0" borderId="0" xfId="0" applyAlignment="1">
      <alignment vertical="center"/>
    </xf>
    <xf numFmtId="0" fontId="21" fillId="0" borderId="0" xfId="5"/>
    <xf numFmtId="0" fontId="22" fillId="0" borderId="0" xfId="6" applyFont="1" applyAlignment="1">
      <alignment vertical="center"/>
    </xf>
    <xf numFmtId="0" fontId="23" fillId="0" borderId="0" xfId="6" applyFont="1" applyAlignment="1">
      <alignment vertical="center"/>
    </xf>
    <xf numFmtId="0" fontId="24" fillId="0" borderId="0" xfId="6" applyFont="1" applyAlignment="1">
      <alignment horizontal="center" vertical="center"/>
    </xf>
    <xf numFmtId="9" fontId="8" fillId="2" borderId="0" xfId="3" applyFont="1" applyFill="1" applyBorder="1" applyAlignment="1">
      <alignment horizontal="left" vertical="center"/>
    </xf>
    <xf numFmtId="0" fontId="11" fillId="3" borderId="0" xfId="6" applyFont="1" applyFill="1" applyAlignment="1">
      <alignment horizontal="center" vertical="center" wrapText="1"/>
    </xf>
    <xf numFmtId="9" fontId="8" fillId="4" borderId="0" xfId="3" applyFont="1" applyFill="1" applyBorder="1" applyAlignment="1">
      <alignment horizontal="center" vertical="center" wrapText="1"/>
    </xf>
    <xf numFmtId="0" fontId="25" fillId="5" borderId="0" xfId="0" applyFont="1" applyFill="1" applyAlignment="1">
      <alignment wrapText="1"/>
    </xf>
    <xf numFmtId="0" fontId="11" fillId="0" borderId="0" xfId="6" applyFont="1" applyAlignment="1">
      <alignment vertical="center"/>
    </xf>
    <xf numFmtId="0" fontId="8" fillId="0" borderId="0" xfId="6" applyFont="1" applyAlignment="1">
      <alignment horizontal="center" vertical="center" wrapText="1"/>
    </xf>
    <xf numFmtId="9" fontId="8" fillId="0" borderId="0" xfId="3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6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41" fontId="17" fillId="0" borderId="0" xfId="6" applyNumberFormat="1" applyFont="1" applyAlignment="1">
      <alignment vertical="center"/>
    </xf>
    <xf numFmtId="9" fontId="17" fillId="0" borderId="0" xfId="3" applyFont="1" applyFill="1" applyBorder="1" applyAlignment="1">
      <alignment horizontal="center" vertical="center"/>
    </xf>
    <xf numFmtId="9" fontId="26" fillId="0" borderId="0" xfId="3" applyFont="1"/>
    <xf numFmtId="41" fontId="0" fillId="0" borderId="0" xfId="0" applyNumberFormat="1"/>
    <xf numFmtId="166" fontId="0" fillId="0" borderId="0" xfId="3" applyNumberFormat="1" applyFont="1"/>
    <xf numFmtId="0" fontId="28" fillId="0" borderId="0" xfId="2" applyFont="1" applyAlignment="1">
      <alignment horizontal="left" vertical="top" wrapText="1"/>
    </xf>
    <xf numFmtId="0" fontId="29" fillId="0" borderId="2" xfId="6" applyFont="1" applyBorder="1" applyAlignment="1">
      <alignment horizontal="left" vertical="center"/>
    </xf>
    <xf numFmtId="41" fontId="20" fillId="0" borderId="2" xfId="6" applyNumberFormat="1" applyFont="1" applyBorder="1" applyAlignment="1">
      <alignment vertical="center"/>
    </xf>
    <xf numFmtId="9" fontId="20" fillId="0" borderId="2" xfId="3" applyFont="1" applyFill="1" applyBorder="1" applyAlignment="1">
      <alignment horizontal="center" vertical="center"/>
    </xf>
    <xf numFmtId="9" fontId="30" fillId="0" borderId="3" xfId="3" applyFont="1" applyBorder="1"/>
    <xf numFmtId="3" fontId="10" fillId="0" borderId="0" xfId="0" applyNumberFormat="1" applyFont="1"/>
    <xf numFmtId="41" fontId="10" fillId="0" borderId="0" xfId="0" applyNumberFormat="1" applyFont="1"/>
    <xf numFmtId="9" fontId="10" fillId="0" borderId="0" xfId="3" applyFont="1"/>
    <xf numFmtId="0" fontId="29" fillId="0" borderId="0" xfId="6" applyFont="1" applyAlignment="1">
      <alignment horizontal="left" vertical="center"/>
    </xf>
    <xf numFmtId="0" fontId="17" fillId="0" borderId="0" xfId="6" applyFont="1" applyAlignment="1">
      <alignment vertical="center"/>
    </xf>
    <xf numFmtId="0" fontId="31" fillId="0" borderId="0" xfId="6" applyFont="1" applyAlignment="1">
      <alignment horizontal="left" vertical="center"/>
    </xf>
    <xf numFmtId="0" fontId="29" fillId="12" borderId="2" xfId="6" applyFont="1" applyFill="1" applyBorder="1" applyAlignment="1">
      <alignment horizontal="left" vertical="center"/>
    </xf>
    <xf numFmtId="41" fontId="20" fillId="12" borderId="2" xfId="6" applyNumberFormat="1" applyFont="1" applyFill="1" applyBorder="1" applyAlignment="1">
      <alignment vertical="center"/>
    </xf>
    <xf numFmtId="9" fontId="20" fillId="12" borderId="2" xfId="3" applyFont="1" applyFill="1" applyBorder="1" applyAlignment="1">
      <alignment horizontal="center" vertical="center"/>
    </xf>
    <xf numFmtId="9" fontId="30" fillId="13" borderId="3" xfId="3" applyFont="1" applyFill="1" applyBorder="1"/>
    <xf numFmtId="0" fontId="28" fillId="0" borderId="0" xfId="4" applyFont="1" applyAlignment="1">
      <alignment horizontal="left" vertical="center"/>
    </xf>
    <xf numFmtId="0" fontId="11" fillId="3" borderId="0" xfId="6" applyFont="1" applyFill="1" applyAlignment="1">
      <alignment horizontal="left" vertical="center"/>
    </xf>
    <xf numFmtId="41" fontId="18" fillId="3" borderId="0" xfId="6" applyNumberFormat="1" applyFont="1" applyFill="1" applyAlignment="1">
      <alignment vertical="center"/>
    </xf>
    <xf numFmtId="9" fontId="18" fillId="3" borderId="0" xfId="3" applyFont="1" applyFill="1" applyBorder="1" applyAlignment="1">
      <alignment vertical="center"/>
    </xf>
    <xf numFmtId="9" fontId="18" fillId="3" borderId="0" xfId="3" applyFont="1" applyFill="1" applyBorder="1" applyAlignment="1">
      <alignment horizontal="center" vertical="center"/>
    </xf>
    <xf numFmtId="9" fontId="32" fillId="8" borderId="0" xfId="3" applyFont="1" applyFill="1"/>
    <xf numFmtId="0" fontId="10" fillId="0" borderId="0" xfId="0" applyFont="1" applyFill="1"/>
    <xf numFmtId="0" fontId="0" fillId="0" borderId="0" xfId="0" applyFill="1"/>
    <xf numFmtId="1" fontId="0" fillId="0" borderId="0" xfId="0" applyNumberFormat="1" applyFill="1"/>
    <xf numFmtId="9" fontId="0" fillId="0" borderId="0" xfId="3" applyFont="1" applyFill="1"/>
    <xf numFmtId="3" fontId="10" fillId="0" borderId="0" xfId="0" applyNumberFormat="1" applyFont="1" applyFill="1"/>
    <xf numFmtId="3" fontId="0" fillId="0" borderId="0" xfId="0" applyNumberFormat="1" applyFill="1"/>
    <xf numFmtId="0" fontId="7" fillId="2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164" fontId="35" fillId="0" borderId="0" xfId="2" applyNumberFormat="1" applyFont="1" applyAlignment="1">
      <alignment wrapText="1"/>
    </xf>
    <xf numFmtId="0" fontId="36" fillId="0" borderId="0" xfId="0" applyFont="1" applyAlignment="1">
      <alignment vertical="center"/>
    </xf>
    <xf numFmtId="9" fontId="6" fillId="0" borderId="6" xfId="2" applyNumberFormat="1" applyBorder="1" applyAlignment="1">
      <alignment horizontal="left" vertical="center" wrapText="1"/>
    </xf>
    <xf numFmtId="167" fontId="6" fillId="0" borderId="6" xfId="2" applyNumberFormat="1" applyBorder="1" applyAlignment="1">
      <alignment wrapText="1"/>
    </xf>
    <xf numFmtId="167" fontId="6" fillId="6" borderId="6" xfId="2" applyNumberFormat="1" applyFill="1" applyBorder="1" applyAlignment="1">
      <alignment wrapText="1"/>
    </xf>
    <xf numFmtId="164" fontId="6" fillId="0" borderId="6" xfId="2" applyNumberFormat="1" applyBorder="1" applyAlignment="1">
      <alignment vertical="center" wrapText="1"/>
    </xf>
    <xf numFmtId="164" fontId="6" fillId="0" borderId="7" xfId="2" applyNumberFormat="1" applyBorder="1" applyAlignment="1">
      <alignment vertical="center" wrapText="1"/>
    </xf>
    <xf numFmtId="167" fontId="6" fillId="0" borderId="8" xfId="2" applyNumberFormat="1" applyBorder="1" applyAlignment="1">
      <alignment wrapText="1"/>
    </xf>
    <xf numFmtId="164" fontId="6" fillId="0" borderId="9" xfId="2" applyNumberFormat="1" applyBorder="1" applyAlignment="1">
      <alignment vertical="center" wrapText="1"/>
    </xf>
    <xf numFmtId="167" fontId="6" fillId="0" borderId="7" xfId="2" applyNumberFormat="1" applyBorder="1" applyAlignment="1">
      <alignment wrapText="1"/>
    </xf>
    <xf numFmtId="167" fontId="6" fillId="6" borderId="7" xfId="2" applyNumberFormat="1" applyFill="1" applyBorder="1" applyAlignment="1">
      <alignment wrapText="1"/>
    </xf>
    <xf numFmtId="9" fontId="20" fillId="0" borderId="10" xfId="2" applyNumberFormat="1" applyFont="1" applyBorder="1" applyAlignment="1">
      <alignment vertical="center" wrapText="1"/>
    </xf>
    <xf numFmtId="167" fontId="20" fillId="0" borderId="10" xfId="2" applyNumberFormat="1" applyFont="1" applyBorder="1" applyAlignment="1">
      <alignment wrapText="1"/>
    </xf>
    <xf numFmtId="167" fontId="20" fillId="6" borderId="10" xfId="2" applyNumberFormat="1" applyFont="1" applyFill="1" applyBorder="1" applyAlignment="1">
      <alignment wrapText="1"/>
    </xf>
    <xf numFmtId="9" fontId="6" fillId="0" borderId="0" xfId="2" applyNumberFormat="1" applyAlignment="1">
      <alignment wrapText="1"/>
    </xf>
    <xf numFmtId="167" fontId="6" fillId="0" borderId="0" xfId="2" applyNumberFormat="1" applyAlignment="1">
      <alignment wrapText="1"/>
    </xf>
    <xf numFmtId="0" fontId="3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8" fillId="0" borderId="0" xfId="0" applyFont="1"/>
    <xf numFmtId="0" fontId="39" fillId="0" borderId="0" xfId="0" applyFont="1"/>
    <xf numFmtId="0" fontId="6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6" fillId="0" borderId="6" xfId="0" applyFont="1" applyBorder="1" applyAlignment="1">
      <alignment wrapText="1"/>
    </xf>
    <xf numFmtId="0" fontId="40" fillId="0" borderId="0" xfId="0" applyFont="1"/>
    <xf numFmtId="0" fontId="37" fillId="0" borderId="0" xfId="0" applyFont="1" applyAlignment="1">
      <alignment vertical="top"/>
    </xf>
    <xf numFmtId="0" fontId="6" fillId="0" borderId="7" xfId="0" applyFont="1" applyBorder="1" applyAlignment="1">
      <alignment wrapText="1"/>
    </xf>
    <xf numFmtId="0" fontId="20" fillId="0" borderId="10" xfId="0" applyFont="1" applyBorder="1" applyAlignment="1">
      <alignment vertical="top" wrapText="1"/>
    </xf>
    <xf numFmtId="167" fontId="6" fillId="0" borderId="6" xfId="1" applyNumberFormat="1" applyFont="1" applyFill="1" applyBorder="1" applyAlignment="1">
      <alignment wrapText="1"/>
    </xf>
    <xf numFmtId="167" fontId="17" fillId="6" borderId="6" xfId="1" applyNumberFormat="1" applyFont="1" applyFill="1" applyBorder="1" applyAlignment="1">
      <alignment wrapText="1"/>
    </xf>
    <xf numFmtId="0" fontId="41" fillId="0" borderId="0" xfId="0" applyFont="1"/>
    <xf numFmtId="164" fontId="6" fillId="0" borderId="6" xfId="2" applyNumberFormat="1" applyBorder="1" applyAlignment="1">
      <alignment wrapText="1"/>
    </xf>
    <xf numFmtId="0" fontId="40" fillId="0" borderId="0" xfId="0" applyFont="1" applyAlignment="1">
      <alignment vertical="top"/>
    </xf>
    <xf numFmtId="0" fontId="42" fillId="0" borderId="0" xfId="0" applyFont="1"/>
    <xf numFmtId="164" fontId="6" fillId="0" borderId="6" xfId="2" applyNumberFormat="1" applyBorder="1" applyAlignment="1">
      <alignment horizontal="left" vertical="top"/>
    </xf>
    <xf numFmtId="164" fontId="6" fillId="0" borderId="0" xfId="2" applyNumberFormat="1"/>
    <xf numFmtId="164" fontId="6" fillId="0" borderId="7" xfId="2" applyNumberFormat="1" applyBorder="1" applyAlignment="1">
      <alignment wrapText="1"/>
    </xf>
    <xf numFmtId="167" fontId="6" fillId="0" borderId="7" xfId="1" applyNumberFormat="1" applyFont="1" applyFill="1" applyBorder="1" applyAlignment="1">
      <alignment wrapText="1"/>
    </xf>
    <xf numFmtId="164" fontId="20" fillId="0" borderId="10" xfId="2" applyNumberFormat="1" applyFont="1" applyBorder="1" applyAlignment="1">
      <alignment wrapText="1"/>
    </xf>
    <xf numFmtId="167" fontId="6" fillId="0" borderId="6" xfId="1" applyNumberFormat="1" applyFont="1" applyFill="1" applyBorder="1" applyAlignment="1">
      <alignment horizontal="right" wrapText="1"/>
    </xf>
    <xf numFmtId="167" fontId="17" fillId="6" borderId="6" xfId="1" applyNumberFormat="1" applyFont="1" applyFill="1" applyBorder="1" applyAlignment="1">
      <alignment horizontal="right" wrapText="1"/>
    </xf>
    <xf numFmtId="164" fontId="7" fillId="0" borderId="0" xfId="2" applyNumberFormat="1" applyFont="1" applyAlignment="1">
      <alignment vertical="center"/>
    </xf>
    <xf numFmtId="167" fontId="6" fillId="0" borderId="6" xfId="2" applyNumberFormat="1" applyBorder="1" applyAlignment="1">
      <alignment horizontal="right" wrapText="1"/>
    </xf>
    <xf numFmtId="167" fontId="6" fillId="6" borderId="6" xfId="2" applyNumberFormat="1" applyFill="1" applyBorder="1" applyAlignment="1">
      <alignment horizontal="right" wrapText="1"/>
    </xf>
    <xf numFmtId="9" fontId="6" fillId="0" borderId="6" xfId="2" applyNumberFormat="1" applyBorder="1" applyAlignment="1">
      <alignment vertical="center" wrapText="1"/>
    </xf>
    <xf numFmtId="164" fontId="20" fillId="0" borderId="2" xfId="2" applyNumberFormat="1" applyFont="1" applyBorder="1" applyAlignment="1">
      <alignment vertical="center" wrapText="1"/>
    </xf>
    <xf numFmtId="167" fontId="20" fillId="0" borderId="2" xfId="2" applyNumberFormat="1" applyFont="1" applyBorder="1" applyAlignment="1">
      <alignment horizontal="right" wrapText="1"/>
    </xf>
    <xf numFmtId="167" fontId="20" fillId="6" borderId="2" xfId="2" applyNumberFormat="1" applyFont="1" applyFill="1" applyBorder="1" applyAlignment="1">
      <alignment horizontal="right" wrapText="1"/>
    </xf>
    <xf numFmtId="0" fontId="6" fillId="0" borderId="6" xfId="0" applyFont="1" applyBorder="1" applyAlignment="1">
      <alignment horizontal="left" vertical="center" wrapText="1"/>
    </xf>
    <xf numFmtId="164" fontId="6" fillId="0" borderId="6" xfId="2" applyNumberFormat="1" applyBorder="1" applyAlignment="1">
      <alignment horizontal="left" vertical="center" wrapText="1"/>
    </xf>
    <xf numFmtId="0" fontId="37" fillId="0" borderId="0" xfId="0" applyFont="1"/>
    <xf numFmtId="164" fontId="6" fillId="0" borderId="0" xfId="2" applyNumberFormat="1" applyAlignment="1">
      <alignment vertical="center"/>
    </xf>
    <xf numFmtId="164" fontId="6" fillId="0" borderId="11" xfId="2" applyNumberFormat="1" applyBorder="1" applyAlignment="1">
      <alignment horizontal="left" vertical="center" wrapText="1"/>
    </xf>
    <xf numFmtId="167" fontId="6" fillId="0" borderId="7" xfId="2" applyNumberFormat="1" applyBorder="1" applyAlignment="1">
      <alignment horizontal="right" wrapText="1"/>
    </xf>
    <xf numFmtId="167" fontId="6" fillId="0" borderId="11" xfId="2" applyNumberFormat="1" applyBorder="1" applyAlignment="1">
      <alignment horizontal="right" wrapText="1"/>
    </xf>
    <xf numFmtId="167" fontId="6" fillId="6" borderId="7" xfId="2" applyNumberFormat="1" applyFill="1" applyBorder="1" applyAlignment="1">
      <alignment horizontal="right" wrapText="1"/>
    </xf>
    <xf numFmtId="164" fontId="20" fillId="0" borderId="0" xfId="2" applyNumberFormat="1" applyFont="1" applyAlignment="1">
      <alignment wrapText="1"/>
    </xf>
    <xf numFmtId="167" fontId="20" fillId="0" borderId="10" xfId="2" applyNumberFormat="1" applyFont="1" applyBorder="1" applyAlignment="1">
      <alignment horizontal="right" wrapText="1"/>
    </xf>
    <xf numFmtId="167" fontId="20" fillId="0" borderId="0" xfId="2" applyNumberFormat="1" applyFont="1" applyAlignment="1">
      <alignment horizontal="right" wrapText="1"/>
    </xf>
    <xf numFmtId="167" fontId="20" fillId="6" borderId="10" xfId="2" applyNumberFormat="1" applyFont="1" applyFill="1" applyBorder="1" applyAlignment="1">
      <alignment horizontal="right" wrapText="1"/>
    </xf>
    <xf numFmtId="164" fontId="36" fillId="0" borderId="0" xfId="2" applyNumberFormat="1" applyFont="1" applyAlignment="1">
      <alignment wrapText="1"/>
    </xf>
    <xf numFmtId="164" fontId="6" fillId="0" borderId="0" xfId="2" applyNumberFormat="1" applyAlignment="1">
      <alignment vertical="top"/>
    </xf>
    <xf numFmtId="164" fontId="20" fillId="0" borderId="12" xfId="2" applyNumberFormat="1" applyFont="1" applyBorder="1" applyAlignment="1">
      <alignment wrapText="1"/>
    </xf>
    <xf numFmtId="167" fontId="20" fillId="0" borderId="12" xfId="2" applyNumberFormat="1" applyFont="1" applyBorder="1" applyAlignment="1">
      <alignment wrapText="1"/>
    </xf>
    <xf numFmtId="167" fontId="20" fillId="6" borderId="12" xfId="2" applyNumberFormat="1" applyFont="1" applyFill="1" applyBorder="1" applyAlignment="1">
      <alignment wrapText="1"/>
    </xf>
    <xf numFmtId="167" fontId="20" fillId="0" borderId="0" xfId="2" applyNumberFormat="1" applyFont="1" applyAlignment="1">
      <alignment wrapText="1"/>
    </xf>
    <xf numFmtId="167" fontId="43" fillId="0" borderId="0" xfId="2" applyNumberFormat="1" applyFont="1" applyAlignment="1">
      <alignment wrapText="1"/>
    </xf>
    <xf numFmtId="167" fontId="6" fillId="6" borderId="0" xfId="2" applyNumberFormat="1" applyFill="1" applyAlignment="1">
      <alignment wrapText="1"/>
    </xf>
    <xf numFmtId="164" fontId="19" fillId="3" borderId="0" xfId="2" applyNumberFormat="1" applyFont="1" applyFill="1" applyAlignment="1">
      <alignment wrapText="1"/>
    </xf>
    <xf numFmtId="167" fontId="19" fillId="3" borderId="0" xfId="2" applyNumberFormat="1" applyFont="1" applyFill="1" applyAlignment="1">
      <alignment wrapText="1"/>
    </xf>
    <xf numFmtId="164" fontId="7" fillId="0" borderId="0" xfId="2" applyNumberFormat="1" applyFont="1" applyAlignment="1">
      <alignment wrapText="1"/>
    </xf>
    <xf numFmtId="167" fontId="7" fillId="0" borderId="0" xfId="2" applyNumberFormat="1" applyFont="1" applyAlignment="1">
      <alignment wrapText="1"/>
    </xf>
    <xf numFmtId="167" fontId="6" fillId="0" borderId="13" xfId="2" applyNumberFormat="1" applyBorder="1" applyAlignment="1">
      <alignment wrapText="1"/>
    </xf>
    <xf numFmtId="0" fontId="19" fillId="3" borderId="14" xfId="0" applyFont="1" applyFill="1" applyBorder="1" applyAlignment="1">
      <alignment wrapText="1"/>
    </xf>
    <xf numFmtId="0" fontId="7" fillId="0" borderId="15" xfId="0" applyFont="1" applyBorder="1" applyAlignment="1">
      <alignment wrapText="1"/>
    </xf>
    <xf numFmtId="0" fontId="6" fillId="0" borderId="0" xfId="0" applyFont="1" applyAlignment="1">
      <alignment wrapText="1"/>
    </xf>
    <xf numFmtId="167" fontId="18" fillId="3" borderId="0" xfId="2" applyNumberFormat="1" applyFont="1" applyFill="1" applyAlignment="1">
      <alignment wrapText="1"/>
    </xf>
    <xf numFmtId="0" fontId="40" fillId="0" borderId="0" xfId="0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/>
    </xf>
    <xf numFmtId="164" fontId="46" fillId="0" borderId="0" xfId="2" applyNumberFormat="1" applyFont="1" applyAlignment="1">
      <alignment horizontal="left" vertical="top"/>
    </xf>
    <xf numFmtId="164" fontId="48" fillId="0" borderId="0" xfId="2" applyNumberFormat="1" applyFont="1" applyAlignment="1">
      <alignment horizontal="left" vertical="top"/>
    </xf>
    <xf numFmtId="0" fontId="49" fillId="2" borderId="0" xfId="0" applyFont="1" applyFill="1" applyAlignment="1">
      <alignment horizontal="center" vertical="center" wrapText="1"/>
    </xf>
    <xf numFmtId="0" fontId="49" fillId="7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0" fontId="1" fillId="0" borderId="0" xfId="0" applyFont="1"/>
    <xf numFmtId="164" fontId="12" fillId="0" borderId="0" xfId="2" applyNumberFormat="1" applyFont="1" applyAlignment="1">
      <alignment wrapText="1"/>
    </xf>
    <xf numFmtId="167" fontId="12" fillId="0" borderId="0" xfId="2" applyNumberFormat="1" applyFont="1" applyAlignment="1">
      <alignment wrapText="1"/>
    </xf>
    <xf numFmtId="164" fontId="2" fillId="0" borderId="3" xfId="2" applyNumberFormat="1" applyFont="1" applyBorder="1" applyAlignment="1">
      <alignment wrapText="1"/>
    </xf>
    <xf numFmtId="167" fontId="2" fillId="0" borderId="3" xfId="2" applyNumberFormat="1" applyFont="1" applyBorder="1" applyAlignment="1">
      <alignment wrapText="1"/>
    </xf>
    <xf numFmtId="164" fontId="49" fillId="0" borderId="0" xfId="2" applyNumberFormat="1" applyFont="1" applyAlignment="1">
      <alignment wrapText="1"/>
    </xf>
    <xf numFmtId="167" fontId="49" fillId="0" borderId="0" xfId="2" applyNumberFormat="1" applyFont="1" applyAlignment="1">
      <alignment wrapText="1"/>
    </xf>
    <xf numFmtId="0" fontId="12" fillId="0" borderId="6" xfId="0" applyFont="1" applyBorder="1" applyAlignment="1">
      <alignment wrapText="1"/>
    </xf>
    <xf numFmtId="167" fontId="12" fillId="0" borderId="6" xfId="2" applyNumberFormat="1" applyFont="1" applyBorder="1" applyAlignment="1">
      <alignment wrapText="1"/>
    </xf>
    <xf numFmtId="0" fontId="12" fillId="0" borderId="7" xfId="0" applyFont="1" applyBorder="1" applyAlignment="1">
      <alignment wrapText="1"/>
    </xf>
    <xf numFmtId="167" fontId="12" fillId="0" borderId="13" xfId="2" applyNumberFormat="1" applyFont="1" applyBorder="1" applyAlignment="1">
      <alignment wrapText="1"/>
    </xf>
    <xf numFmtId="167" fontId="12" fillId="0" borderId="16" xfId="2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167" fontId="2" fillId="0" borderId="0" xfId="2" applyNumberFormat="1" applyFont="1" applyAlignment="1">
      <alignment wrapText="1"/>
    </xf>
    <xf numFmtId="0" fontId="49" fillId="0" borderId="15" xfId="0" applyFont="1" applyBorder="1" applyAlignment="1">
      <alignment wrapText="1"/>
    </xf>
    <xf numFmtId="0" fontId="12" fillId="0" borderId="0" xfId="0" applyFont="1" applyAlignment="1">
      <alignment wrapText="1"/>
    </xf>
    <xf numFmtId="0" fontId="9" fillId="3" borderId="0" xfId="0" applyFont="1" applyFill="1" applyAlignment="1">
      <alignment wrapText="1"/>
    </xf>
    <xf numFmtId="167" fontId="9" fillId="3" borderId="0" xfId="2" applyNumberFormat="1" applyFont="1" applyFill="1" applyAlignment="1">
      <alignment wrapText="1"/>
    </xf>
    <xf numFmtId="0" fontId="51" fillId="0" borderId="0" xfId="7" applyFont="1" applyAlignment="1">
      <alignment vertical="center"/>
    </xf>
    <xf numFmtId="0" fontId="7" fillId="14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6" fillId="0" borderId="0" xfId="7" applyAlignment="1">
      <alignment vertical="center"/>
    </xf>
    <xf numFmtId="0" fontId="3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1" fontId="6" fillId="15" borderId="0" xfId="7" applyNumberFormat="1" applyFill="1" applyAlignment="1">
      <alignment vertical="center"/>
    </xf>
    <xf numFmtId="41" fontId="6" fillId="6" borderId="0" xfId="7" applyNumberFormat="1" applyFill="1" applyAlignment="1">
      <alignment vertical="center"/>
    </xf>
    <xf numFmtId="0" fontId="6" fillId="0" borderId="0" xfId="0" applyFont="1" applyAlignment="1">
      <alignment vertical="center"/>
    </xf>
    <xf numFmtId="0" fontId="20" fillId="0" borderId="2" xfId="0" applyFont="1" applyBorder="1" applyAlignment="1">
      <alignment horizontal="left" vertical="center"/>
    </xf>
    <xf numFmtId="41" fontId="20" fillId="15" borderId="2" xfId="7" applyNumberFormat="1" applyFont="1" applyFill="1" applyBorder="1" applyAlignment="1">
      <alignment vertical="center"/>
    </xf>
    <xf numFmtId="41" fontId="20" fillId="6" borderId="2" xfId="7" applyNumberFormat="1" applyFont="1" applyFill="1" applyBorder="1" applyAlignment="1">
      <alignment vertical="center"/>
    </xf>
    <xf numFmtId="168" fontId="7" fillId="0" borderId="0" xfId="7" applyNumberFormat="1" applyFont="1" applyAlignment="1">
      <alignment vertical="center"/>
    </xf>
    <xf numFmtId="0" fontId="7" fillId="0" borderId="0" xfId="7" applyFont="1" applyAlignment="1">
      <alignment vertical="center"/>
    </xf>
    <xf numFmtId="168" fontId="6" fillId="0" borderId="0" xfId="7" applyNumberFormat="1" applyAlignment="1">
      <alignment vertical="center"/>
    </xf>
    <xf numFmtId="0" fontId="18" fillId="3" borderId="0" xfId="0" applyFont="1" applyFill="1" applyAlignment="1">
      <alignment horizontal="left" vertical="center" wrapText="1"/>
    </xf>
    <xf numFmtId="169" fontId="18" fillId="3" borderId="0" xfId="1" applyNumberFormat="1" applyFont="1" applyFill="1" applyBorder="1" applyAlignment="1">
      <alignment vertical="center"/>
    </xf>
    <xf numFmtId="0" fontId="6" fillId="0" borderId="0" xfId="7"/>
    <xf numFmtId="0" fontId="58" fillId="0" borderId="0" xfId="7" applyFont="1"/>
    <xf numFmtId="0" fontId="59" fillId="0" borderId="0" xfId="0" applyFont="1"/>
    <xf numFmtId="0" fontId="58" fillId="0" borderId="0" xfId="8" applyFont="1"/>
    <xf numFmtId="0" fontId="60" fillId="4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wrapText="1"/>
    </xf>
    <xf numFmtId="0" fontId="51" fillId="0" borderId="0" xfId="7" applyFont="1"/>
    <xf numFmtId="0" fontId="6" fillId="0" borderId="6" xfId="7" applyBorder="1"/>
    <xf numFmtId="41" fontId="6" fillId="15" borderId="6" xfId="7" applyNumberFormat="1" applyFill="1" applyBorder="1"/>
    <xf numFmtId="41" fontId="6" fillId="6" borderId="6" xfId="7" applyNumberFormat="1" applyFill="1" applyBorder="1"/>
    <xf numFmtId="0" fontId="6" fillId="0" borderId="7" xfId="7" applyBorder="1"/>
    <xf numFmtId="41" fontId="6" fillId="15" borderId="7" xfId="7" applyNumberFormat="1" applyFill="1" applyBorder="1"/>
    <xf numFmtId="41" fontId="6" fillId="6" borderId="7" xfId="7" applyNumberFormat="1" applyFill="1" applyBorder="1"/>
    <xf numFmtId="0" fontId="20" fillId="0" borderId="10" xfId="0" applyFont="1" applyBorder="1" applyAlignment="1">
      <alignment horizontal="left" vertical="center"/>
    </xf>
    <xf numFmtId="41" fontId="20" fillId="15" borderId="10" xfId="7" applyNumberFormat="1" applyFont="1" applyFill="1" applyBorder="1"/>
    <xf numFmtId="41" fontId="20" fillId="6" borderId="10" xfId="7" applyNumberFormat="1" applyFont="1" applyFill="1" applyBorder="1"/>
    <xf numFmtId="0" fontId="36" fillId="0" borderId="15" xfId="0" applyFont="1" applyBorder="1" applyAlignment="1">
      <alignment horizontal="left" vertical="center"/>
    </xf>
    <xf numFmtId="0" fontId="28" fillId="0" borderId="6" xfId="0" applyFont="1" applyBorder="1"/>
    <xf numFmtId="0" fontId="28" fillId="0" borderId="7" xfId="0" applyFont="1" applyBorder="1"/>
    <xf numFmtId="0" fontId="29" fillId="0" borderId="10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/>
    </xf>
    <xf numFmtId="41" fontId="18" fillId="3" borderId="0" xfId="7" applyNumberFormat="1" applyFont="1" applyFill="1"/>
    <xf numFmtId="0" fontId="1" fillId="16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9" fontId="1" fillId="0" borderId="0" xfId="3" applyFont="1"/>
    <xf numFmtId="0" fontId="1" fillId="0" borderId="0" xfId="0" applyFont="1" applyAlignment="1">
      <alignment horizontal="left"/>
    </xf>
    <xf numFmtId="9" fontId="4" fillId="0" borderId="0" xfId="3" applyFont="1"/>
    <xf numFmtId="0" fontId="0" fillId="16" borderId="0" xfId="0" applyFill="1" applyAlignment="1">
      <alignment horizontal="left" indent="2"/>
    </xf>
    <xf numFmtId="0" fontId="33" fillId="0" borderId="0" xfId="9" applyFont="1"/>
    <xf numFmtId="0" fontId="63" fillId="0" borderId="0" xfId="9" applyFont="1"/>
    <xf numFmtId="0" fontId="49" fillId="2" borderId="0" xfId="0" applyFont="1" applyFill="1" applyAlignment="1">
      <alignment horizontal="left" vertical="center" wrapText="1"/>
    </xf>
    <xf numFmtId="49" fontId="16" fillId="4" borderId="0" xfId="10" applyNumberFormat="1" applyFont="1" applyFill="1" applyBorder="1" applyAlignment="1">
      <alignment horizontal="left" vertical="center" wrapText="1"/>
    </xf>
    <xf numFmtId="49" fontId="9" fillId="17" borderId="0" xfId="10" applyNumberFormat="1" applyFont="1" applyFill="1" applyBorder="1" applyAlignment="1">
      <alignment horizontal="center" vertical="center" wrapText="1"/>
    </xf>
    <xf numFmtId="0" fontId="49" fillId="4" borderId="0" xfId="6" applyFont="1" applyFill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49" fontId="9" fillId="0" borderId="0" xfId="10" applyNumberFormat="1" applyFont="1" applyFill="1" applyBorder="1" applyAlignment="1">
      <alignment horizontal="left" vertical="center" wrapText="1"/>
    </xf>
    <xf numFmtId="49" fontId="9" fillId="0" borderId="0" xfId="10" applyNumberFormat="1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12" fillId="0" borderId="18" xfId="0" applyFont="1" applyBorder="1" applyAlignment="1">
      <alignment wrapText="1"/>
    </xf>
    <xf numFmtId="0" fontId="12" fillId="15" borderId="19" xfId="9" applyFont="1" applyFill="1" applyBorder="1" applyAlignment="1">
      <alignment horizontal="left" vertical="center"/>
    </xf>
    <xf numFmtId="37" fontId="12" fillId="6" borderId="18" xfId="9" applyNumberFormat="1" applyFont="1" applyFill="1" applyBorder="1"/>
    <xf numFmtId="9" fontId="12" fillId="0" borderId="19" xfId="9" applyNumberFormat="1" applyFont="1" applyBorder="1"/>
    <xf numFmtId="0" fontId="12" fillId="0" borderId="18" xfId="0" applyFont="1" applyBorder="1"/>
    <xf numFmtId="0" fontId="12" fillId="15" borderId="19" xfId="9" applyFont="1" applyFill="1" applyBorder="1" applyAlignment="1">
      <alignment horizontal="left" vertical="center" wrapText="1"/>
    </xf>
    <xf numFmtId="9" fontId="12" fillId="0" borderId="18" xfId="9" applyNumberFormat="1" applyFont="1" applyBorder="1"/>
    <xf numFmtId="0" fontId="12" fillId="0" borderId="0" xfId="0" applyFont="1"/>
    <xf numFmtId="37" fontId="12" fillId="6" borderId="0" xfId="9" applyNumberFormat="1" applyFont="1" applyFill="1"/>
    <xf numFmtId="0" fontId="12" fillId="0" borderId="19" xfId="0" applyFont="1" applyBorder="1"/>
    <xf numFmtId="37" fontId="12" fillId="6" borderId="19" xfId="9" applyNumberFormat="1" applyFont="1" applyFill="1" applyBorder="1"/>
    <xf numFmtId="9" fontId="12" fillId="0" borderId="0" xfId="9" applyNumberFormat="1" applyFont="1"/>
    <xf numFmtId="37" fontId="12" fillId="6" borderId="17" xfId="9" applyNumberFormat="1" applyFont="1" applyFill="1" applyBorder="1"/>
    <xf numFmtId="9" fontId="12" fillId="0" borderId="17" xfId="9" applyNumberFormat="1" applyFont="1" applyBorder="1"/>
    <xf numFmtId="0" fontId="12" fillId="15" borderId="18" xfId="9" applyFont="1" applyFill="1" applyBorder="1" applyAlignment="1">
      <alignment horizontal="left" vertical="center" wrapText="1"/>
    </xf>
    <xf numFmtId="0" fontId="12" fillId="15" borderId="0" xfId="9" applyFont="1" applyFill="1" applyAlignment="1">
      <alignment horizontal="left" vertical="center" wrapText="1"/>
    </xf>
    <xf numFmtId="0" fontId="12" fillId="0" borderId="17" xfId="0" applyFont="1" applyBorder="1" applyAlignment="1">
      <alignment wrapText="1"/>
    </xf>
    <xf numFmtId="0" fontId="12" fillId="0" borderId="18" xfId="0" applyFont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9" fontId="12" fillId="0" borderId="20" xfId="9" applyNumberFormat="1" applyFont="1" applyBorder="1"/>
    <xf numFmtId="0" fontId="14" fillId="6" borderId="21" xfId="9" applyFont="1" applyFill="1" applyBorder="1" applyAlignment="1">
      <alignment vertical="center"/>
    </xf>
    <xf numFmtId="0" fontId="14" fillId="15" borderId="21" xfId="9" applyFont="1" applyFill="1" applyBorder="1" applyAlignment="1">
      <alignment vertical="center"/>
    </xf>
    <xf numFmtId="37" fontId="14" fillId="6" borderId="21" xfId="9" applyNumberFormat="1" applyFont="1" applyFill="1" applyBorder="1"/>
    <xf numFmtId="9" fontId="14" fillId="0" borderId="21" xfId="9" applyNumberFormat="1" applyFont="1" applyBorder="1"/>
    <xf numFmtId="0" fontId="14" fillId="0" borderId="2" xfId="9" applyFont="1" applyBorder="1" applyAlignment="1">
      <alignment vertical="center"/>
    </xf>
    <xf numFmtId="0" fontId="14" fillId="15" borderId="2" xfId="9" applyFont="1" applyFill="1" applyBorder="1" applyAlignment="1">
      <alignment vertical="center"/>
    </xf>
    <xf numFmtId="37" fontId="14" fillId="6" borderId="2" xfId="9" applyNumberFormat="1" applyFont="1" applyFill="1" applyBorder="1"/>
    <xf numFmtId="9" fontId="14" fillId="0" borderId="2" xfId="9" applyNumberFormat="1" applyFont="1" applyBorder="1"/>
    <xf numFmtId="0" fontId="14" fillId="0" borderId="0" xfId="9" applyFont="1" applyAlignment="1">
      <alignment vertical="center"/>
    </xf>
    <xf numFmtId="0" fontId="49" fillId="0" borderId="0" xfId="9" applyFont="1" applyAlignment="1">
      <alignment vertical="center"/>
    </xf>
    <xf numFmtId="37" fontId="14" fillId="0" borderId="0" xfId="9" applyNumberFormat="1" applyFont="1"/>
    <xf numFmtId="9" fontId="14" fillId="0" borderId="0" xfId="9" applyNumberFormat="1" applyFont="1"/>
    <xf numFmtId="0" fontId="12" fillId="0" borderId="19" xfId="4" applyFont="1" applyBorder="1" applyAlignment="1">
      <alignment horizontal="left" vertical="center"/>
    </xf>
    <xf numFmtId="0" fontId="12" fillId="15" borderId="18" xfId="4" applyFont="1" applyFill="1" applyBorder="1" applyAlignment="1">
      <alignment horizontal="left" vertical="center"/>
    </xf>
    <xf numFmtId="0" fontId="12" fillId="15" borderId="0" xfId="4" applyFont="1" applyFill="1" applyAlignment="1">
      <alignment horizontal="left" vertical="center"/>
    </xf>
    <xf numFmtId="37" fontId="12" fillId="6" borderId="19" xfId="9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left" vertical="center"/>
    </xf>
    <xf numFmtId="37" fontId="12" fillId="0" borderId="0" xfId="9" applyNumberFormat="1" applyFont="1" applyAlignment="1">
      <alignment horizontal="right" vertical="center"/>
    </xf>
    <xf numFmtId="0" fontId="9" fillId="3" borderId="0" xfId="4" applyFont="1" applyFill="1" applyAlignment="1">
      <alignment horizontal="left" vertical="center"/>
    </xf>
    <xf numFmtId="37" fontId="9" fillId="3" borderId="0" xfId="9" applyNumberFormat="1" applyFont="1" applyFill="1" applyAlignment="1">
      <alignment vertical="center"/>
    </xf>
    <xf numFmtId="9" fontId="9" fillId="3" borderId="0" xfId="9" applyNumberFormat="1" applyFont="1" applyFill="1" applyAlignment="1">
      <alignment vertical="center"/>
    </xf>
    <xf numFmtId="165" fontId="0" fillId="0" borderId="0" xfId="0" applyNumberFormat="1"/>
    <xf numFmtId="0" fontId="0" fillId="0" borderId="0" xfId="0" applyAlignment="1">
      <alignment vertical="top"/>
    </xf>
    <xf numFmtId="3" fontId="4" fillId="0" borderId="0" xfId="0" applyNumberFormat="1" applyFont="1"/>
    <xf numFmtId="0" fontId="4" fillId="0" borderId="0" xfId="0" applyFont="1" applyAlignment="1">
      <alignment horizontal="left" indent="1"/>
    </xf>
    <xf numFmtId="0" fontId="64" fillId="0" borderId="0" xfId="0" applyFont="1" applyAlignment="1">
      <alignment horizontal="left" vertical="top"/>
    </xf>
    <xf numFmtId="0" fontId="17" fillId="0" borderId="0" xfId="0" applyFont="1"/>
    <xf numFmtId="0" fontId="17" fillId="0" borderId="0" xfId="0" applyFont="1" applyAlignment="1">
      <alignment horizontal="right"/>
    </xf>
    <xf numFmtId="170" fontId="17" fillId="0" borderId="0" xfId="0" applyNumberFormat="1" applyFont="1"/>
    <xf numFmtId="170" fontId="17" fillId="0" borderId="0" xfId="0" applyNumberFormat="1" applyFont="1" applyAlignment="1">
      <alignment horizontal="right"/>
    </xf>
    <xf numFmtId="170" fontId="0" fillId="0" borderId="0" xfId="0" applyNumberFormat="1"/>
    <xf numFmtId="170" fontId="6" fillId="0" borderId="0" xfId="0" applyNumberFormat="1" applyFont="1" applyAlignment="1">
      <alignment horizontal="right" vertical="center" wrapText="1"/>
    </xf>
    <xf numFmtId="0" fontId="0" fillId="18" borderId="0" xfId="0" applyFill="1"/>
    <xf numFmtId="0" fontId="6" fillId="0" borderId="0" xfId="7" applyFill="1"/>
    <xf numFmtId="0" fontId="49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164" fontId="46" fillId="0" borderId="0" xfId="2" applyNumberFormat="1" applyFont="1" applyAlignment="1">
      <alignment horizontal="left" vertical="top" wrapText="1"/>
    </xf>
    <xf numFmtId="0" fontId="33" fillId="0" borderId="0" xfId="0" applyFont="1" applyAlignment="1">
      <alignment horizontal="left" vertical="center"/>
    </xf>
    <xf numFmtId="0" fontId="53" fillId="2" borderId="0" xfId="0" applyFont="1" applyFill="1" applyAlignment="1">
      <alignment horizontal="center" vertical="center" wrapText="1"/>
    </xf>
    <xf numFmtId="0" fontId="53" fillId="7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60" fillId="15" borderId="0" xfId="0" applyFont="1" applyFill="1" applyAlignment="1">
      <alignment horizontal="center" vertical="center"/>
    </xf>
    <xf numFmtId="0" fontId="60" fillId="6" borderId="0" xfId="0" applyFont="1" applyFill="1" applyAlignment="1">
      <alignment horizontal="center" vertical="center"/>
    </xf>
    <xf numFmtId="0" fontId="12" fillId="15" borderId="19" xfId="9" applyFont="1" applyFill="1" applyBorder="1" applyAlignment="1">
      <alignment horizontal="left" vertical="center"/>
    </xf>
    <xf numFmtId="0" fontId="12" fillId="15" borderId="17" xfId="9" applyFont="1" applyFill="1" applyBorder="1" applyAlignment="1">
      <alignment horizontal="left" vertical="center"/>
    </xf>
    <xf numFmtId="0" fontId="0" fillId="0" borderId="0" xfId="0" applyBorder="1"/>
    <xf numFmtId="9" fontId="0" fillId="0" borderId="0" xfId="0" applyNumberFormat="1"/>
    <xf numFmtId="171" fontId="0" fillId="0" borderId="0" xfId="0" applyNumberFormat="1"/>
    <xf numFmtId="166" fontId="0" fillId="0" borderId="0" xfId="12" applyNumberFormat="1" applyFont="1"/>
    <xf numFmtId="9" fontId="0" fillId="0" borderId="0" xfId="12" applyFont="1"/>
    <xf numFmtId="172" fontId="0" fillId="0" borderId="0" xfId="0" applyNumberFormat="1"/>
    <xf numFmtId="43" fontId="0" fillId="0" borderId="0" xfId="11" applyFont="1"/>
    <xf numFmtId="0" fontId="0" fillId="0" borderId="0" xfId="0" quotePrefix="1"/>
    <xf numFmtId="0" fontId="67" fillId="0" borderId="0" xfId="0" applyFont="1"/>
    <xf numFmtId="172" fontId="0" fillId="0" borderId="0" xfId="0" applyNumberFormat="1" applyFill="1"/>
    <xf numFmtId="171" fontId="0" fillId="0" borderId="0" xfId="0" applyNumberFormat="1" applyFill="1"/>
    <xf numFmtId="9" fontId="0" fillId="0" borderId="0" xfId="12" applyFont="1" applyFill="1"/>
    <xf numFmtId="0" fontId="0" fillId="0" borderId="0" xfId="0" quotePrefix="1" applyFill="1"/>
    <xf numFmtId="0" fontId="69" fillId="0" borderId="0" xfId="0" applyFont="1"/>
    <xf numFmtId="0" fontId="70" fillId="0" borderId="0" xfId="0" applyFont="1"/>
    <xf numFmtId="0" fontId="70" fillId="19" borderId="0" xfId="0" applyFont="1" applyFill="1" applyAlignment="1">
      <alignment horizontal="left" vertical="center"/>
    </xf>
    <xf numFmtId="0" fontId="71" fillId="19" borderId="0" xfId="0" applyFont="1" applyFill="1" applyAlignment="1">
      <alignment horizontal="center" vertical="center"/>
    </xf>
    <xf numFmtId="0" fontId="71" fillId="20" borderId="22" xfId="0" applyFont="1" applyFill="1" applyBorder="1" applyAlignment="1">
      <alignment horizontal="center" vertical="center"/>
    </xf>
    <xf numFmtId="0" fontId="28" fillId="21" borderId="0" xfId="0" applyFont="1" applyFill="1" applyAlignment="1">
      <alignment horizontal="center" vertical="center" wrapText="1"/>
    </xf>
    <xf numFmtId="0" fontId="70" fillId="0" borderId="23" xfId="0" applyFont="1" applyBorder="1"/>
    <xf numFmtId="0" fontId="28" fillId="0" borderId="0" xfId="0" applyFont="1"/>
    <xf numFmtId="0" fontId="72" fillId="0" borderId="24" xfId="0" applyFont="1" applyBorder="1" applyAlignment="1">
      <alignment vertical="center"/>
    </xf>
    <xf numFmtId="174" fontId="72" fillId="0" borderId="24" xfId="11" applyNumberFormat="1" applyFont="1" applyFill="1" applyBorder="1" applyAlignment="1">
      <alignment vertical="center"/>
    </xf>
    <xf numFmtId="174" fontId="72" fillId="0" borderId="24" xfId="11" applyNumberFormat="1" applyFont="1" applyBorder="1" applyAlignment="1">
      <alignment vertical="center"/>
    </xf>
    <xf numFmtId="174" fontId="72" fillId="0" borderId="25" xfId="11" applyNumberFormat="1" applyFont="1" applyBorder="1" applyAlignment="1">
      <alignment vertical="center"/>
    </xf>
    <xf numFmtId="174" fontId="73" fillId="21" borderId="0" xfId="0" applyNumberFormat="1" applyFont="1" applyFill="1" applyAlignment="1">
      <alignment vertical="center"/>
    </xf>
    <xf numFmtId="174" fontId="72" fillId="0" borderId="24" xfId="0" applyNumberFormat="1" applyFont="1" applyBorder="1" applyAlignment="1">
      <alignment vertical="center"/>
    </xf>
    <xf numFmtId="174" fontId="72" fillId="0" borderId="25" xfId="0" applyNumberFormat="1" applyFont="1" applyBorder="1" applyAlignment="1">
      <alignment vertical="center"/>
    </xf>
    <xf numFmtId="0" fontId="70" fillId="0" borderId="0" xfId="0" applyFont="1" applyAlignment="1">
      <alignment vertical="center"/>
    </xf>
    <xf numFmtId="174" fontId="70" fillId="0" borderId="0" xfId="11" applyNumberFormat="1" applyFont="1" applyFill="1" applyAlignment="1">
      <alignment vertical="center"/>
    </xf>
    <xf numFmtId="174" fontId="70" fillId="0" borderId="0" xfId="11" applyNumberFormat="1" applyFont="1" applyAlignment="1">
      <alignment vertical="center"/>
    </xf>
    <xf numFmtId="174" fontId="70" fillId="0" borderId="23" xfId="11" applyNumberFormat="1" applyFont="1" applyBorder="1" applyAlignment="1">
      <alignment vertical="center"/>
    </xf>
    <xf numFmtId="0" fontId="74" fillId="8" borderId="0" xfId="0" applyFont="1" applyFill="1" applyAlignment="1">
      <alignment vertical="center"/>
    </xf>
    <xf numFmtId="174" fontId="74" fillId="8" borderId="0" xfId="11" applyNumberFormat="1" applyFont="1" applyFill="1" applyAlignment="1">
      <alignment vertical="center"/>
    </xf>
    <xf numFmtId="174" fontId="74" fillId="8" borderId="0" xfId="11" applyNumberFormat="1" applyFont="1" applyFill="1" applyAlignment="1">
      <alignment horizontal="center" vertical="center"/>
    </xf>
    <xf numFmtId="174" fontId="74" fillId="8" borderId="26" xfId="11" applyNumberFormat="1" applyFont="1" applyFill="1" applyBorder="1" applyAlignment="1">
      <alignment horizontal="center" vertical="center"/>
    </xf>
    <xf numFmtId="0" fontId="46" fillId="0" borderId="0" xfId="0" applyFont="1"/>
    <xf numFmtId="0" fontId="75" fillId="0" borderId="0" xfId="0" applyFont="1"/>
    <xf numFmtId="0" fontId="77" fillId="0" borderId="0" xfId="0" applyFont="1"/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9" fillId="22" borderId="0" xfId="0" applyFont="1" applyFill="1"/>
    <xf numFmtId="0" fontId="0" fillId="18" borderId="0" xfId="0" applyFill="1" applyAlignment="1">
      <alignment wrapText="1"/>
    </xf>
    <xf numFmtId="0" fontId="80" fillId="0" borderId="0" xfId="0" applyFont="1" applyAlignment="1">
      <alignment horizontal="center" vertical="center"/>
    </xf>
    <xf numFmtId="174" fontId="0" fillId="0" borderId="0" xfId="13" applyNumberFormat="1" applyFont="1"/>
    <xf numFmtId="0" fontId="83" fillId="0" borderId="0" xfId="0" applyFont="1" applyAlignment="1">
      <alignment horizontal="center" vertical="center"/>
    </xf>
    <xf numFmtId="0" fontId="84" fillId="0" borderId="0" xfId="0" applyFont="1" applyAlignment="1">
      <alignment vertical="center"/>
    </xf>
    <xf numFmtId="0" fontId="84" fillId="0" borderId="0" xfId="0" applyFont="1" applyAlignment="1">
      <alignment horizontal="right" vertical="center"/>
    </xf>
    <xf numFmtId="174" fontId="78" fillId="0" borderId="0" xfId="0" applyNumberFormat="1" applyFont="1"/>
    <xf numFmtId="0" fontId="84" fillId="0" borderId="0" xfId="0" applyFont="1" applyAlignment="1">
      <alignment horizontal="center"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right" vertical="center"/>
    </xf>
    <xf numFmtId="0" fontId="86" fillId="0" borderId="0" xfId="0" applyFont="1" applyAlignment="1">
      <alignment horizontal="center"/>
    </xf>
    <xf numFmtId="0" fontId="86" fillId="0" borderId="0" xfId="0" applyFont="1"/>
    <xf numFmtId="174" fontId="66" fillId="0" borderId="0" xfId="13" applyNumberFormat="1" applyFont="1" applyFill="1"/>
    <xf numFmtId="174" fontId="1" fillId="0" borderId="0" xfId="13" applyNumberFormat="1" applyFont="1" applyFill="1"/>
    <xf numFmtId="175" fontId="87" fillId="0" borderId="0" xfId="0" applyNumberFormat="1" applyFont="1"/>
    <xf numFmtId="174" fontId="88" fillId="0" borderId="0" xfId="13" applyNumberFormat="1" applyFont="1"/>
    <xf numFmtId="175" fontId="89" fillId="0" borderId="0" xfId="0" applyNumberFormat="1" applyFont="1"/>
    <xf numFmtId="0" fontId="86" fillId="0" borderId="0" xfId="0" applyFont="1" applyAlignment="1">
      <alignment vertical="center"/>
    </xf>
    <xf numFmtId="3" fontId="84" fillId="0" borderId="0" xfId="0" applyNumberFormat="1" applyFont="1" applyAlignment="1">
      <alignment horizontal="right" vertical="center"/>
    </xf>
    <xf numFmtId="3" fontId="83" fillId="0" borderId="0" xfId="0" applyNumberFormat="1" applyFont="1" applyAlignment="1">
      <alignment horizontal="right" vertical="center"/>
    </xf>
    <xf numFmtId="175" fontId="82" fillId="0" borderId="0" xfId="14" applyNumberFormat="1" applyFont="1" applyBorder="1"/>
    <xf numFmtId="175" fontId="85" fillId="0" borderId="0" xfId="0" applyNumberFormat="1" applyFont="1" applyBorder="1"/>
    <xf numFmtId="175" fontId="85" fillId="0" borderId="0" xfId="15" applyNumberFormat="1" applyFont="1" applyBorder="1"/>
    <xf numFmtId="175" fontId="85" fillId="23" borderId="0" xfId="15" applyNumberFormat="1" applyFont="1" applyFill="1" applyBorder="1"/>
    <xf numFmtId="0" fontId="0" fillId="0" borderId="0" xfId="0" applyAlignment="1">
      <alignment horizontal="center" vertical="center"/>
    </xf>
  </cellXfs>
  <cellStyles count="16">
    <cellStyle name="Comma" xfId="11" builtinId="3"/>
    <cellStyle name="Comma 2" xfId="1" xr:uid="{353396C1-B626-4497-A43F-59BFCF4056C5}"/>
    <cellStyle name="Comma 3" xfId="13" xr:uid="{536AFCFB-009C-4FD5-92EE-366CC2F37BCB}"/>
    <cellStyle name="Hyperlink" xfId="5" builtinId="8"/>
    <cellStyle name="Normal" xfId="0" builtinId="0"/>
    <cellStyle name="Normal 2 2" xfId="14" xr:uid="{0FE36969-BBF0-4DA3-8212-4C636822658C}"/>
    <cellStyle name="Normal 3" xfId="4" xr:uid="{34F312BE-5859-46D5-A72F-A73770AD5791}"/>
    <cellStyle name="Normal 39 2" xfId="9" xr:uid="{F66400C4-1173-42DB-AC96-AC7F874E2232}"/>
    <cellStyle name="Normal 4 2" xfId="2" xr:uid="{9A597A93-733C-4E05-9037-12E40C84CD82}"/>
    <cellStyle name="Normal 40" xfId="6" xr:uid="{41BA69A3-E605-4000-AB8C-CB0F3D2C2622}"/>
    <cellStyle name="Normal 5" xfId="15" xr:uid="{DC98FE36-385A-4D08-A1A5-E85DCA40985D}"/>
    <cellStyle name="Normal 6" xfId="8" xr:uid="{7688ACAE-E66D-4A57-82B1-633EA1F592F4}"/>
    <cellStyle name="Normal_2009 GLOBAL REPORT CORRECTED DPSM 12 MAY FINAL_2009 Tables by region and country" xfId="7" xr:uid="{1A565856-7A6F-40B7-9E4E-A76A7118EEE7}"/>
    <cellStyle name="Percent" xfId="12" builtinId="5"/>
    <cellStyle name="Percent 2" xfId="3" xr:uid="{01E7E5D5-ABDE-4E0B-9DB0-11F8749F8599}"/>
    <cellStyle name="Percent 2 2" xfId="10" xr:uid="{9B928942-DE6C-43DB-8DA0-BB57E1E2C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 ten budgets by operations and Impact Areas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'Top ten operations'!$C$6</c:f>
              <c:strCache>
                <c:ptCount val="1"/>
                <c:pt idx="0">
                  <c:v>IA1: Protect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'Top ten operations'!$B$7:$B$16</c:f>
              <c:strCache>
                <c:ptCount val="10"/>
                <c:pt idx="0">
                  <c:v>Ukraine </c:v>
                </c:pt>
                <c:pt idx="1">
                  <c:v>Lebanon </c:v>
                </c:pt>
                <c:pt idx="2">
                  <c:v>Ethiopia </c:v>
                </c:pt>
                <c:pt idx="3">
                  <c:v>Sudan </c:v>
                </c:pt>
                <c:pt idx="4">
                  <c:v>Chad </c:v>
                </c:pt>
                <c:pt idx="5">
                  <c:v>Syrian Arab Rep.</c:v>
                </c:pt>
                <c:pt idx="6">
                  <c:v>Jordan</c:v>
                </c:pt>
                <c:pt idx="7">
                  <c:v>Uganda </c:v>
                </c:pt>
                <c:pt idx="8">
                  <c:v>Yemen </c:v>
                </c:pt>
                <c:pt idx="9">
                  <c:v>South Sudan </c:v>
                </c:pt>
              </c:strCache>
            </c:strRef>
          </c:cat>
          <c:val>
            <c:numRef>
              <c:f>'Top ten operations'!$C$7:$C$16</c:f>
              <c:numCache>
                <c:formatCode>#,##0</c:formatCode>
                <c:ptCount val="10"/>
                <c:pt idx="0">
                  <c:v>68857603.909999982</c:v>
                </c:pt>
                <c:pt idx="1">
                  <c:v>73235144.489853501</c:v>
                </c:pt>
                <c:pt idx="2">
                  <c:v>88415331.708270073</c:v>
                </c:pt>
                <c:pt idx="3">
                  <c:v>126918744.46882814</c:v>
                </c:pt>
                <c:pt idx="4">
                  <c:v>99221535.270999938</c:v>
                </c:pt>
                <c:pt idx="5">
                  <c:v>37121679.930000015</c:v>
                </c:pt>
                <c:pt idx="6">
                  <c:v>45374829.520000018</c:v>
                </c:pt>
                <c:pt idx="7">
                  <c:v>109805629.67957996</c:v>
                </c:pt>
                <c:pt idx="8">
                  <c:v>21142339.672599997</c:v>
                </c:pt>
                <c:pt idx="9">
                  <c:v>54899843.310000002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791-9B9E-621B32DC3226}"/>
            </c:ext>
          </c:extLst>
        </c:ser>
        <c:ser>
          <c:idx val="1"/>
          <c:order val="1"/>
          <c:tx>
            <c:strRef>
              <c:f>'Top ten operations'!$D$6</c:f>
              <c:strCache>
                <c:ptCount val="1"/>
                <c:pt idx="0">
                  <c:v>IA2: Respond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'Top ten operations'!$B$7:$B$16</c:f>
              <c:strCache>
                <c:ptCount val="10"/>
                <c:pt idx="0">
                  <c:v>Ukraine </c:v>
                </c:pt>
                <c:pt idx="1">
                  <c:v>Lebanon </c:v>
                </c:pt>
                <c:pt idx="2">
                  <c:v>Ethiopia </c:v>
                </c:pt>
                <c:pt idx="3">
                  <c:v>Sudan </c:v>
                </c:pt>
                <c:pt idx="4">
                  <c:v>Chad </c:v>
                </c:pt>
                <c:pt idx="5">
                  <c:v>Syrian Arab Rep.</c:v>
                </c:pt>
                <c:pt idx="6">
                  <c:v>Jordan</c:v>
                </c:pt>
                <c:pt idx="7">
                  <c:v>Uganda </c:v>
                </c:pt>
                <c:pt idx="8">
                  <c:v>Yemen </c:v>
                </c:pt>
                <c:pt idx="9">
                  <c:v>South Sudan </c:v>
                </c:pt>
              </c:strCache>
            </c:strRef>
          </c:cat>
          <c:val>
            <c:numRef>
              <c:f>'Top ten operations'!$D$7:$D$16</c:f>
              <c:numCache>
                <c:formatCode>#,##0</c:formatCode>
                <c:ptCount val="10"/>
                <c:pt idx="0">
                  <c:v>374129431.27000004</c:v>
                </c:pt>
                <c:pt idx="1">
                  <c:v>414179030.23957026</c:v>
                </c:pt>
                <c:pt idx="2">
                  <c:v>281830914.15772659</c:v>
                </c:pt>
                <c:pt idx="3">
                  <c:v>233780930.81250003</c:v>
                </c:pt>
                <c:pt idx="4">
                  <c:v>200082369.1101</c:v>
                </c:pt>
                <c:pt idx="5">
                  <c:v>274128148.13750017</c:v>
                </c:pt>
                <c:pt idx="6">
                  <c:v>242717771.57999995</c:v>
                </c:pt>
                <c:pt idx="7">
                  <c:v>195814083.78568023</c:v>
                </c:pt>
                <c:pt idx="8">
                  <c:v>254752454.29100001</c:v>
                </c:pt>
                <c:pt idx="9">
                  <c:v>106588715.18906251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EA-4791-9B9E-621B32DC3226}"/>
            </c:ext>
          </c:extLst>
        </c:ser>
        <c:ser>
          <c:idx val="2"/>
          <c:order val="2"/>
          <c:tx>
            <c:strRef>
              <c:f>'Top ten operations'!$E$6</c:f>
              <c:strCache>
                <c:ptCount val="1"/>
                <c:pt idx="0">
                  <c:v>IA3: Empower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'Top ten operations'!$B$7:$B$16</c:f>
              <c:strCache>
                <c:ptCount val="10"/>
                <c:pt idx="0">
                  <c:v>Ukraine </c:v>
                </c:pt>
                <c:pt idx="1">
                  <c:v>Lebanon </c:v>
                </c:pt>
                <c:pt idx="2">
                  <c:v>Ethiopia </c:v>
                </c:pt>
                <c:pt idx="3">
                  <c:v>Sudan </c:v>
                </c:pt>
                <c:pt idx="4">
                  <c:v>Chad </c:v>
                </c:pt>
                <c:pt idx="5">
                  <c:v>Syrian Arab Rep.</c:v>
                </c:pt>
                <c:pt idx="6">
                  <c:v>Jordan</c:v>
                </c:pt>
                <c:pt idx="7">
                  <c:v>Uganda </c:v>
                </c:pt>
                <c:pt idx="8">
                  <c:v>Yemen </c:v>
                </c:pt>
                <c:pt idx="9">
                  <c:v>South Sudan </c:v>
                </c:pt>
              </c:strCache>
            </c:strRef>
          </c:cat>
          <c:val>
            <c:numRef>
              <c:f>'Top ten operations'!$E$7:$E$16</c:f>
              <c:numCache>
                <c:formatCode>#,##0</c:formatCode>
                <c:ptCount val="10"/>
                <c:pt idx="1">
                  <c:v>24911673.135781251</c:v>
                </c:pt>
                <c:pt idx="2">
                  <c:v>48184117.036160186</c:v>
                </c:pt>
                <c:pt idx="3">
                  <c:v>25598255</c:v>
                </c:pt>
                <c:pt idx="4">
                  <c:v>92429785.243600011</c:v>
                </c:pt>
                <c:pt idx="5">
                  <c:v>74629629.519999936</c:v>
                </c:pt>
                <c:pt idx="6">
                  <c:v>57288738.090000026</c:v>
                </c:pt>
                <c:pt idx="7">
                  <c:v>26212321.110100001</c:v>
                </c:pt>
                <c:pt idx="8">
                  <c:v>16619588.088330001</c:v>
                </c:pt>
                <c:pt idx="9">
                  <c:v>109257251.549375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EA-4791-9B9E-621B32DC3226}"/>
            </c:ext>
          </c:extLst>
        </c:ser>
        <c:ser>
          <c:idx val="3"/>
          <c:order val="3"/>
          <c:tx>
            <c:strRef>
              <c:f>'Top ten operations'!$F$6</c:f>
              <c:strCache>
                <c:ptCount val="1"/>
                <c:pt idx="0">
                  <c:v>IA4: Solve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'Top ten operations'!$B$7:$B$16</c:f>
              <c:strCache>
                <c:ptCount val="10"/>
                <c:pt idx="0">
                  <c:v>Ukraine </c:v>
                </c:pt>
                <c:pt idx="1">
                  <c:v>Lebanon </c:v>
                </c:pt>
                <c:pt idx="2">
                  <c:v>Ethiopia </c:v>
                </c:pt>
                <c:pt idx="3">
                  <c:v>Sudan </c:v>
                </c:pt>
                <c:pt idx="4">
                  <c:v>Chad </c:v>
                </c:pt>
                <c:pt idx="5">
                  <c:v>Syrian Arab Rep.</c:v>
                </c:pt>
                <c:pt idx="6">
                  <c:v>Jordan</c:v>
                </c:pt>
                <c:pt idx="7">
                  <c:v>Uganda </c:v>
                </c:pt>
                <c:pt idx="8">
                  <c:v>Yemen </c:v>
                </c:pt>
                <c:pt idx="9">
                  <c:v>South Sudan </c:v>
                </c:pt>
              </c:strCache>
            </c:strRef>
          </c:cat>
          <c:val>
            <c:numRef>
              <c:f>'Top ten operations'!$F$7:$F$16</c:f>
              <c:numCache>
                <c:formatCode>#,##0</c:formatCode>
                <c:ptCount val="10"/>
                <c:pt idx="0">
                  <c:v>107012964.81999999</c:v>
                </c:pt>
                <c:pt idx="1">
                  <c:v>7731350.4597460944</c:v>
                </c:pt>
                <c:pt idx="2">
                  <c:v>16089637.114608543</c:v>
                </c:pt>
                <c:pt idx="3">
                  <c:v>30366486.312499996</c:v>
                </c:pt>
                <c:pt idx="4">
                  <c:v>17653226.375399996</c:v>
                </c:pt>
                <c:pt idx="5">
                  <c:v>13120542.410000004</c:v>
                </c:pt>
                <c:pt idx="6">
                  <c:v>6705636.9299999997</c:v>
                </c:pt>
                <c:pt idx="7">
                  <c:v>11548287.264359999</c:v>
                </c:pt>
                <c:pt idx="8">
                  <c:v>12485617.947630001</c:v>
                </c:pt>
                <c:pt idx="9">
                  <c:v>27968598.598437503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EA-4791-9B9E-621B32DC3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0334320"/>
        <c:axId val="1000341160"/>
      </c:barChart>
      <c:catAx>
        <c:axId val="100033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0341160"/>
        <c:crosses val="autoZero"/>
        <c:auto val="1"/>
        <c:lblAlgn val="ctr"/>
        <c:lblOffset val="100"/>
        <c:noMultiLvlLbl val="0"/>
      </c:catAx>
      <c:valAx>
        <c:axId val="100034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,,\ 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033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chemeClr val="tx2"/>
                </a:solidFill>
              </a:rPr>
              <a:t>Budgets for Global Programmes and Headquarters | 2018-2025*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fr-CH"/>
          </a:p>
        </c:rich>
      </c:tx>
      <c:layout>
        <c:manualLayout>
          <c:xMode val="edge"/>
          <c:yMode val="edge"/>
          <c:x val="0.18488128290322092"/>
          <c:y val="2.7081349344606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'HQs+GP trend'!$B$7</c:f>
              <c:strCache>
                <c:ptCount val="1"/>
                <c:pt idx="0">
                  <c:v>Headquarters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'HQs+GP trend'!$C$6:$J$6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'HQs+GP trend'!$C$7:$J$7</c:f>
              <c:numCache>
                <c:formatCode>#,##0,,</c:formatCode>
                <c:ptCount val="8"/>
                <c:pt idx="0">
                  <c:v>239972187</c:v>
                </c:pt>
                <c:pt idx="1">
                  <c:v>246988720</c:v>
                </c:pt>
                <c:pt idx="2">
                  <c:v>211723778.03</c:v>
                </c:pt>
                <c:pt idx="3">
                  <c:v>245089806</c:v>
                </c:pt>
                <c:pt idx="4">
                  <c:v>247264197.45799989</c:v>
                </c:pt>
                <c:pt idx="5">
                  <c:v>257425611.65099999</c:v>
                </c:pt>
                <c:pt idx="6">
                  <c:v>249066852.28000024</c:v>
                </c:pt>
                <c:pt idx="7">
                  <c:v>255501327.17000002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10D-41D5-9246-F7BEAE5CA7F4}"/>
            </c:ext>
          </c:extLst>
        </c:ser>
        <c:ser>
          <c:idx val="1"/>
          <c:order val="1"/>
          <c:tx>
            <c:strRef>
              <c:f>'HQs+GP trend'!$B$8</c:f>
              <c:strCache>
                <c:ptCount val="1"/>
                <c:pt idx="0">
                  <c:v>Global Programmes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'HQs+GP trend'!$C$6:$J$6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'HQs+GP trend'!$C$8:$J$8</c:f>
              <c:numCache>
                <c:formatCode>#,##0,,</c:formatCode>
                <c:ptCount val="8"/>
                <c:pt idx="0">
                  <c:v>465518487</c:v>
                </c:pt>
                <c:pt idx="1">
                  <c:v>491220030</c:v>
                </c:pt>
                <c:pt idx="2">
                  <c:v>552989977.82999992</c:v>
                </c:pt>
                <c:pt idx="3">
                  <c:v>522003158</c:v>
                </c:pt>
                <c:pt idx="4">
                  <c:v>531548782.63399971</c:v>
                </c:pt>
                <c:pt idx="5">
                  <c:v>398810508.05999994</c:v>
                </c:pt>
                <c:pt idx="6">
                  <c:v>407002447.11000097</c:v>
                </c:pt>
                <c:pt idx="7">
                  <c:v>385494521.10800505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10D-41D5-9246-F7BEAE5CA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42968"/>
        <c:axId val="546833608"/>
      </c:lineChart>
      <c:catAx>
        <c:axId val="54684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833608"/>
        <c:crosses val="autoZero"/>
        <c:auto val="1"/>
        <c:lblAlgn val="ctr"/>
        <c:lblOffset val="100"/>
        <c:noMultiLvlLbl val="0"/>
      </c:catAx>
      <c:valAx>
        <c:axId val="54683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,,\ 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84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914332611892"/>
          <c:y val="0.13285883748517199"/>
          <c:w val="0.71588447175393999"/>
          <c:h val="0.71910667750161128"/>
        </c:manualLayout>
      </c:layout>
      <c:barChart>
        <c:barDir val="col"/>
        <c:grouping val="stacked"/>
        <c:varyColors val="0"/>
        <c:ser>
          <c:idx val="7"/>
          <c:order val="7"/>
          <c:tx>
            <c:strRef>
              <c:f>[1]COTS!$A$14</c:f>
              <c:strCache>
                <c:ptCount val="1"/>
                <c:pt idx="0">
                  <c:v>Country operational technical support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&quot;$&quot;#,,&quot;M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[1]COTS!$B$6:$C$6</c:f>
              <c:strCache>
                <c:ptCount val="2"/>
                <c:pt idx="0">
                  <c:v>2024*</c:v>
                </c:pt>
                <c:pt idx="1">
                  <c:v>2025</c:v>
                </c:pt>
              </c:strCache>
            </c:strRef>
          </c:cat>
          <c:val>
            <c:numRef>
              <c:f>[1]COTS!$B$14:$C$14</c:f>
              <c:numCache>
                <c:formatCode>General</c:formatCode>
                <c:ptCount val="2"/>
                <c:pt idx="0">
                  <c:v>160032852.25000027</c:v>
                </c:pt>
                <c:pt idx="1">
                  <c:v>155057000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00-4054-9BB0-FC36B993A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3020896"/>
        <c:axId val="21230151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[1]COTS!$A$7</c15:sqref>
                        </c15:formulaRef>
                      </c:ext>
                    </c:extLst>
                    <c:strCache>
                      <c:ptCount val="1"/>
                      <c:pt idx="0">
                        <c:v>East and Horn of Africa and the Great Lakes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[1]COTS!$B$6:$C$6</c15:sqref>
                        </c15:formulaRef>
                      </c:ext>
                    </c:extLst>
                    <c:strCache>
                      <c:ptCount val="2"/>
                      <c:pt idx="0">
                        <c:v>2024*</c:v>
                      </c:pt>
                      <c:pt idx="1">
                        <c:v>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[1]COTS!$B$7:$C$7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2189049546.4800115</c:v>
                      </c:pt>
                      <c:pt idx="1">
                        <c:v>2167148987.2461686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F00-4054-9BB0-FC36B993A98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[1]COTS!$A$8</c15:sqref>
                        </c15:formulaRef>
                      </c:ext>
                    </c:extLst>
                    <c:strCache>
                      <c:ptCount val="1"/>
                      <c:pt idx="0">
                        <c:v>Southern Africa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[1]COTS!$B$6:$C$6</c15:sqref>
                        </c15:formulaRef>
                      </c:ext>
                    </c:extLst>
                    <c:strCache>
                      <c:ptCount val="2"/>
                      <c:pt idx="0">
                        <c:v>2024*</c:v>
                      </c:pt>
                      <c:pt idx="1">
                        <c:v>2025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492153654.6900031</c:v>
                      </c:pt>
                      <c:pt idx="1">
                        <c:v>451286158.43361872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F00-4054-9BB0-FC36B993A98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[1]COTS!$A$9</c15:sqref>
                        </c15:formulaRef>
                      </c:ext>
                    </c:extLst>
                    <c:strCache>
                      <c:ptCount val="1"/>
                      <c:pt idx="0">
                        <c:v>West and Central Africa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[1]COTS!$B$6:$C$6</c15:sqref>
                        </c15:formulaRef>
                      </c:ext>
                    </c:extLst>
                    <c:strCache>
                      <c:ptCount val="2"/>
                      <c:pt idx="0">
                        <c:v>2024*</c:v>
                      </c:pt>
                      <c:pt idx="1">
                        <c:v>2025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1115136878.6899967</c:v>
                      </c:pt>
                      <c:pt idx="1">
                        <c:v>1191027237.7593284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F00-4054-9BB0-FC36B993A98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[1]COTS!$A$10</c15:sqref>
                        </c15:formulaRef>
                      </c:ext>
                    </c:extLst>
                    <c:strCache>
                      <c:ptCount val="1"/>
                      <c:pt idx="0">
                        <c:v>The Americas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[1]COTS!$B$6:$C$6</c15:sqref>
                        </c15:formulaRef>
                      </c:ext>
                    </c:extLst>
                    <c:strCache>
                      <c:ptCount val="2"/>
                      <c:pt idx="0">
                        <c:v>2024*</c:v>
                      </c:pt>
                      <c:pt idx="1">
                        <c:v>2025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[1]COTS!$B$10:$C$10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834571154.96999741</c:v>
                      </c:pt>
                      <c:pt idx="1">
                        <c:v>815172451.6816237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F00-4054-9BB0-FC36B993A98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[1]COTS!$A$11</c15:sqref>
                        </c15:formulaRef>
                      </c:ext>
                    </c:extLst>
                    <c:strCache>
                      <c:ptCount val="1"/>
                      <c:pt idx="0">
                        <c:v>Asia and the Pacific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[1]COTS!$B$6:$C$6</c15:sqref>
                        </c15:formulaRef>
                      </c:ext>
                    </c:extLst>
                    <c:strCache>
                      <c:ptCount val="2"/>
                      <c:pt idx="0">
                        <c:v>2024*</c:v>
                      </c:pt>
                      <c:pt idx="1">
                        <c:v>2025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[1]COTS!$B$11:$C$11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993214731.00000226</c:v>
                      </c:pt>
                      <c:pt idx="1">
                        <c:v>957947104.05574894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F00-4054-9BB0-FC36B993A98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[1]COTS!$A$12</c15:sqref>
                        </c15:formulaRef>
                      </c:ext>
                    </c:extLst>
                    <c:strCache>
                      <c:ptCount val="1"/>
                      <c:pt idx="0">
                        <c:v>Europe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[1]COTS!$B$6:$C$6</c15:sqref>
                        </c15:formulaRef>
                      </c:ext>
                    </c:extLst>
                    <c:strCache>
                      <c:ptCount val="2"/>
                      <c:pt idx="0">
                        <c:v>2024*</c:v>
                      </c:pt>
                      <c:pt idx="1">
                        <c:v>2025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[1]COTS!$B$12:$C$12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1466192670.0000055</c:v>
                      </c:pt>
                      <c:pt idx="1">
                        <c:v>1247124239.2700562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F00-4054-9BB0-FC36B993A98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[1]COTS!$A$13</c15:sqref>
                        </c15:formulaRef>
                      </c:ext>
                    </c:extLst>
                    <c:strCache>
                      <c:ptCount val="1"/>
                      <c:pt idx="0">
                        <c:v>Middle East and North Africa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[1]COTS!$B$6:$C$6</c15:sqref>
                        </c15:formulaRef>
                      </c:ext>
                    </c:extLst>
                    <c:strCache>
                      <c:ptCount val="2"/>
                      <c:pt idx="0">
                        <c:v>2024*</c:v>
                      </c:pt>
                      <c:pt idx="1">
                        <c:v>2025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[1]COTS!$B$13:$C$13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2341760908.9999905</c:v>
                      </c:pt>
                      <c:pt idx="1">
                        <c:v>2122341461.5580578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F00-4054-9BB0-FC36B993A983}"/>
                  </c:ext>
                </c:extLst>
              </c15:ser>
            </c15:filteredBarSeries>
          </c:ext>
        </c:extLst>
      </c:barChart>
      <c:dateAx>
        <c:axId val="212302089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3015136"/>
        <c:crosses val="max"/>
        <c:auto val="0"/>
        <c:lblOffset val="100"/>
        <c:baseTimeUnit val="days"/>
      </c:dateAx>
      <c:valAx>
        <c:axId val="2123015136"/>
        <c:scaling>
          <c:orientation val="minMax"/>
          <c:max val="160000000"/>
          <c:min val="0"/>
        </c:scaling>
        <c:delete val="1"/>
        <c:axPos val="l"/>
        <c:numFmt formatCode="&quot;$&quot;#,,&quot;M&quot;" sourceLinked="0"/>
        <c:majorTickMark val="none"/>
        <c:minorTickMark val="none"/>
        <c:tickLblPos val="nextTo"/>
        <c:crossAx val="212302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2025 Budget for Country Operational Technical Support by Impact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9287470322482301"/>
          <c:y val="0.2770049212598425"/>
          <c:w val="0.40046224620212451"/>
          <c:h val="0.60507349081364825"/>
        </c:manualLayout>
      </c:layout>
      <c:doughnutChart>
        <c:varyColors val="1"/>
        <c:ser>
          <c:idx val="7"/>
          <c:order val="7"/>
          <c:tx>
            <c:strRef>
              <c:f>[1]COTS!$A$34</c:f>
              <c:strCache>
                <c:ptCount val="1"/>
                <c:pt idx="0">
                  <c:v>Country Operational Technical Support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3B-4295-9EF4-33C5A2839B64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3B-4295-9EF4-33C5A2839B64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3B-4295-9EF4-33C5A2839B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3B-4295-9EF4-33C5A2839B64}"/>
              </c:ext>
            </c:extLst>
          </c:dPt>
          <c:dLbls>
            <c:dLbl>
              <c:idx val="0"/>
              <c:layout>
                <c:manualLayout>
                  <c:x val="0.25086470887910856"/>
                  <c:y val="-5.40041585710877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3B-4295-9EF4-33C5A2839B64}"/>
                </c:ext>
              </c:extLst>
            </c:dLbl>
            <c:dLbl>
              <c:idx val="1"/>
              <c:layout>
                <c:manualLayout>
                  <c:x val="0.33567336574716372"/>
                  <c:y val="-6.24999147833792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3B-4295-9EF4-33C5A2839B64}"/>
                </c:ext>
              </c:extLst>
            </c:dLbl>
            <c:dLbl>
              <c:idx val="2"/>
              <c:layout>
                <c:manualLayout>
                  <c:x val="-0.19579453234485722"/>
                  <c:y val="9.5833333333333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3B-4295-9EF4-33C5A2839B64}"/>
                </c:ext>
              </c:extLst>
            </c:dLbl>
            <c:dLbl>
              <c:idx val="3"/>
              <c:layout>
                <c:manualLayout>
                  <c:x val="-0.28955529431281701"/>
                  <c:y val="-6.66666666666666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3B-4295-9EF4-33C5A2839B64}"/>
                </c:ext>
              </c:extLst>
            </c:dLbl>
            <c:numFmt formatCode="&quot;$&quot;#,,\ &quot;million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[1]COTS!$B$25:$E$26</c:f>
              <c:strCache>
                <c:ptCount val="4"/>
                <c:pt idx="0">
                  <c:v>IA1: Protect</c:v>
                </c:pt>
                <c:pt idx="1">
                  <c:v>IA2: Respond</c:v>
                </c:pt>
                <c:pt idx="2">
                  <c:v>IA3: Empower</c:v>
                </c:pt>
                <c:pt idx="3">
                  <c:v>IA4: Solve</c:v>
                </c:pt>
              </c:strCache>
            </c:strRef>
          </c:cat>
          <c:val>
            <c:numRef>
              <c:f>[1]COTS!$B$34:$E$34</c:f>
              <c:numCache>
                <c:formatCode>General</c:formatCode>
                <c:ptCount val="4"/>
                <c:pt idx="0">
                  <c:v>24964665.178498004</c:v>
                </c:pt>
                <c:pt idx="1">
                  <c:v>103796820.45445031</c:v>
                </c:pt>
                <c:pt idx="2">
                  <c:v>13150651.260490697</c:v>
                </c:pt>
                <c:pt idx="3">
                  <c:v>13145198.386560857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9A-42EB-9C18-A26BE9633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[1]COTS!$A$27</c15:sqref>
                        </c15:formulaRef>
                      </c:ext>
                    </c:extLst>
                    <c:strCache>
                      <c:ptCount val="1"/>
                      <c:pt idx="0">
                        <c:v>East and Horn of Africa and the Great Lakes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6F3B-4295-9EF4-33C5A2839B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6F3B-4295-9EF4-33C5A2839B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6F3B-4295-9EF4-33C5A2839B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6F3B-4295-9EF4-33C5A2839B6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[1]COTS!$B$25:$E$26</c15:sqref>
                        </c15:formulaRef>
                      </c:ext>
                    </c:extLst>
                    <c:strCache>
                      <c:ptCount val="4"/>
                      <c:pt idx="0">
                        <c:v>IA1: Protect</c:v>
                      </c:pt>
                      <c:pt idx="1">
                        <c:v>IA2: Respond</c:v>
                      </c:pt>
                      <c:pt idx="2">
                        <c:v>IA3: Empower</c:v>
                      </c:pt>
                      <c:pt idx="3">
                        <c:v>IA4: Solve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[1]COTS!$B$27:$E$27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515213290.64869088</c:v>
                      </c:pt>
                      <c:pt idx="1">
                        <c:v>1108125929.8692191</c:v>
                      </c:pt>
                      <c:pt idx="2">
                        <c:v>327524016.23944026</c:v>
                      </c:pt>
                      <c:pt idx="3">
                        <c:v>216285750.48881847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C9A-42EB-9C18-A26BE963305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[1]COTS!$A$28</c15:sqref>
                        </c15:formulaRef>
                      </c:ext>
                    </c:extLst>
                    <c:strCache>
                      <c:ptCount val="1"/>
                      <c:pt idx="0">
                        <c:v>Southern Africa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F3B-4295-9EF4-33C5A2839B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F3B-4295-9EF4-33C5A2839B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F3B-4295-9EF4-33C5A2839B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6F3B-4295-9EF4-33C5A2839B64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[1]COTS!$B$25:$E$26</c15:sqref>
                        </c15:formulaRef>
                      </c:ext>
                    </c:extLst>
                    <c:strCache>
                      <c:ptCount val="4"/>
                      <c:pt idx="0">
                        <c:v>IA1: Protect</c:v>
                      </c:pt>
                      <c:pt idx="1">
                        <c:v>IA2: Respond</c:v>
                      </c:pt>
                      <c:pt idx="2">
                        <c:v>IA3: Empower</c:v>
                      </c:pt>
                      <c:pt idx="3">
                        <c:v>IA4: Solve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[1]COTS!$B$28:$E$28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140896294.33822158</c:v>
                      </c:pt>
                      <c:pt idx="1">
                        <c:v>130959363.85279745</c:v>
                      </c:pt>
                      <c:pt idx="2">
                        <c:v>87880858.446536615</c:v>
                      </c:pt>
                      <c:pt idx="3">
                        <c:v>91549641.796065137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C9A-42EB-9C18-A26BE963305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[1]COTS!$A$29</c15:sqref>
                        </c15:formulaRef>
                      </c:ext>
                    </c:extLst>
                    <c:strCache>
                      <c:ptCount val="1"/>
                      <c:pt idx="0">
                        <c:v>West and Central Africa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F3B-4295-9EF4-33C5A2839B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F3B-4295-9EF4-33C5A2839B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6F3B-4295-9EF4-33C5A2839B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6F3B-4295-9EF4-33C5A2839B64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[1]COTS!$B$25:$E$26</c15:sqref>
                        </c15:formulaRef>
                      </c:ext>
                    </c:extLst>
                    <c:strCache>
                      <c:ptCount val="4"/>
                      <c:pt idx="0">
                        <c:v>IA1: Protect</c:v>
                      </c:pt>
                      <c:pt idx="1">
                        <c:v>IA2: Respond</c:v>
                      </c:pt>
                      <c:pt idx="2">
                        <c:v>IA3: Empower</c:v>
                      </c:pt>
                      <c:pt idx="3">
                        <c:v>IA4: Solve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357755960.28132647</c:v>
                      </c:pt>
                      <c:pt idx="1">
                        <c:v>442954358.45499372</c:v>
                      </c:pt>
                      <c:pt idx="2">
                        <c:v>250333057.2950936</c:v>
                      </c:pt>
                      <c:pt idx="3">
                        <c:v>139983861.72791269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C9A-42EB-9C18-A26BE9633056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[1]COTS!$A$30</c15:sqref>
                        </c15:formulaRef>
                      </c:ext>
                    </c:extLst>
                    <c:strCache>
                      <c:ptCount val="1"/>
                      <c:pt idx="0">
                        <c:v>The Americas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6F3B-4295-9EF4-33C5A2839B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F3B-4295-9EF4-33C5A2839B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F3B-4295-9EF4-33C5A2839B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F3B-4295-9EF4-33C5A2839B64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[1]COTS!$B$25:$E$26</c15:sqref>
                        </c15:formulaRef>
                      </c:ext>
                    </c:extLst>
                    <c:strCache>
                      <c:ptCount val="4"/>
                      <c:pt idx="0">
                        <c:v>IA1: Protect</c:v>
                      </c:pt>
                      <c:pt idx="1">
                        <c:v>IA2: Respond</c:v>
                      </c:pt>
                      <c:pt idx="2">
                        <c:v>IA3: Empower</c:v>
                      </c:pt>
                      <c:pt idx="3">
                        <c:v>IA4: Solve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[1]COTS!$B$30:$E$30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332052105.45841986</c:v>
                      </c:pt>
                      <c:pt idx="1">
                        <c:v>125975348.29766369</c:v>
                      </c:pt>
                      <c:pt idx="2">
                        <c:v>95747378.841631189</c:v>
                      </c:pt>
                      <c:pt idx="3">
                        <c:v>261397619.08390608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C9A-42EB-9C18-A26BE963305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[1]COTS!$A$31</c15:sqref>
                        </c15:formulaRef>
                      </c:ext>
                    </c:extLst>
                    <c:strCache>
                      <c:ptCount val="1"/>
                      <c:pt idx="0">
                        <c:v>Asia and the Pacific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6F3B-4295-9EF4-33C5A2839B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6F3B-4295-9EF4-33C5A2839B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6F3B-4295-9EF4-33C5A2839B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6F3B-4295-9EF4-33C5A2839B64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[1]COTS!$B$25:$E$26</c15:sqref>
                        </c15:formulaRef>
                      </c:ext>
                    </c:extLst>
                    <c:strCache>
                      <c:ptCount val="4"/>
                      <c:pt idx="0">
                        <c:v>IA1: Protect</c:v>
                      </c:pt>
                      <c:pt idx="1">
                        <c:v>IA2: Respond</c:v>
                      </c:pt>
                      <c:pt idx="2">
                        <c:v>IA3: Empower</c:v>
                      </c:pt>
                      <c:pt idx="3">
                        <c:v>IA4: Solve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[1]COTS!$B$31:$E$31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240913149.27271268</c:v>
                      </c:pt>
                      <c:pt idx="1">
                        <c:v>409685155.73119903</c:v>
                      </c:pt>
                      <c:pt idx="2">
                        <c:v>187577626.18676132</c:v>
                      </c:pt>
                      <c:pt idx="3">
                        <c:v>119771172.86507609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C9A-42EB-9C18-A26BE963305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[1]COTS!$A$32</c15:sqref>
                        </c15:formulaRef>
                      </c:ext>
                    </c:extLst>
                    <c:strCache>
                      <c:ptCount val="1"/>
                      <c:pt idx="0">
                        <c:v>Europe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6F3B-4295-9EF4-33C5A2839B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6F3B-4295-9EF4-33C5A2839B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6F3B-4295-9EF4-33C5A2839B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6F3B-4295-9EF4-33C5A2839B64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[1]COTS!$B$25:$E$26</c15:sqref>
                        </c15:formulaRef>
                      </c:ext>
                    </c:extLst>
                    <c:strCache>
                      <c:ptCount val="4"/>
                      <c:pt idx="0">
                        <c:v>IA1: Protect</c:v>
                      </c:pt>
                      <c:pt idx="1">
                        <c:v>IA2: Respond</c:v>
                      </c:pt>
                      <c:pt idx="2">
                        <c:v>IA3: Empower</c:v>
                      </c:pt>
                      <c:pt idx="3">
                        <c:v>IA4: Solve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[1]COTS!$B$32:$E$32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432725202.581007</c:v>
                      </c:pt>
                      <c:pt idx="1">
                        <c:v>484003329.07328385</c:v>
                      </c:pt>
                      <c:pt idx="2">
                        <c:v>90884667.030491695</c:v>
                      </c:pt>
                      <c:pt idx="3">
                        <c:v>239511040.58527449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C9A-42EB-9C18-A26BE963305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[1]COTS!$A$33</c15:sqref>
                        </c15:formulaRef>
                      </c:ext>
                    </c:extLst>
                    <c:strCache>
                      <c:ptCount val="1"/>
                      <c:pt idx="0">
                        <c:v>Middle East and North Africa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6F3B-4295-9EF4-33C5A2839B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6F3B-4295-9EF4-33C5A2839B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6F3B-4295-9EF4-33C5A2839B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6F3B-4295-9EF4-33C5A2839B64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[1]COTS!$B$25:$E$26</c15:sqref>
                        </c15:formulaRef>
                      </c:ext>
                    </c:extLst>
                    <c:strCache>
                      <c:ptCount val="4"/>
                      <c:pt idx="0">
                        <c:v>IA1: Protect</c:v>
                      </c:pt>
                      <c:pt idx="1">
                        <c:v>IA2: Respond</c:v>
                      </c:pt>
                      <c:pt idx="2">
                        <c:v>IA3: Empower</c:v>
                      </c:pt>
                      <c:pt idx="3">
                        <c:v>IA4: Solve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[1]COTS!$B$33:$E$33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378181077.0352186</c:v>
                      </c:pt>
                      <c:pt idx="1">
                        <c:v>1327016073.271101</c:v>
                      </c:pt>
                      <c:pt idx="2">
                        <c:v>223109758.15251058</c:v>
                      </c:pt>
                      <c:pt idx="3">
                        <c:v>194034553.09922275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C9A-42EB-9C18-A26BE963305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'Levels of earmarking'!$B$3</c:f>
              <c:strCache>
                <c:ptCount val="1"/>
                <c:pt idx="0">
                  <c:v>Unearmarked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21A5047-BCE0-4429-BEB8-973DE6180610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{F21A5047-BCE0-4429-BEB8-973DE6180610}</c15:txfldGUID>
                      <c15:f>'Levels of earmarking'!$M$4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F98D-47C6-B332-605FE829EB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1CAF75E-26C5-4F08-9B06-5123A047E123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{51CAF75E-26C5-4F08-9B06-5123A047E123}</c15:txfldGUID>
                      <c15:f>'Levels of earmarking'!$M$5</c15:f>
                      <c15:dlblFieldTableCache>
                        <c:ptCount val="1"/>
                        <c:pt idx="0">
                          <c:v>14%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F98D-47C6-B332-605FE829EB9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49A2C22-0BE1-47B6-8798-28F1CE47FCF9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{549A2C22-0BE1-47B6-8798-28F1CE47FCF9}</c15:txfldGUID>
                      <c15:f>'Levels of earmarking'!$M$6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F98D-47C6-B332-605FE829EB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1F3F238-967D-4CD9-972C-06053B5AC445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{81F3F238-967D-4CD9-972C-06053B5AC445}</c15:txfldGUID>
                      <c15:f>'Levels of earmarking'!$M$7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F98D-47C6-B332-605FE829EB9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A599124-433B-426E-A477-740E3219CB17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{AA599124-433B-426E-A477-740E3219CB17}</c15:txfldGUID>
                      <c15:f>'Levels of earmarking'!$M$8</c15:f>
                      <c15:dlblFieldTableCache>
                        <c:ptCount val="1"/>
                        <c:pt idx="0">
                          <c:v>16%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F98D-47C6-B332-605FE829EB9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E516D3-686D-4E85-A127-A4F3486A01E8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{F9E516D3-686D-4E85-A127-A4F3486A01E8}</c15:txfldGUID>
                      <c15:f>'Levels of earmarking'!$M$9</c15:f>
                      <c15:dlblFieldTableCache>
                        <c:ptCount val="1"/>
                        <c:pt idx="0">
                          <c:v>14%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F98D-47C6-B332-605FE829EB9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C598B8E-A2E3-4550-95EE-D7FB86174E4E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{4C598B8E-A2E3-4550-95EE-D7FB86174E4E}</c15:txfldGUID>
                      <c15:f>'Levels of earmarking'!$M$10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F98D-47C6-B332-605FE829EB9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0C452A0-E47D-427B-9479-DE1B209C98FF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{D0C452A0-E47D-427B-9479-DE1B209C98FF}</c15:txfldGUID>
                      <c15:f>'Levels of earmarking'!$M$11</c15:f>
                      <c15:dlblFieldTableCache>
                        <c:ptCount val="1"/>
                        <c:pt idx="0">
                          <c:v>13%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F98D-47C6-B332-605FE829EB9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0F909FF-85AD-4BF9-BA48-C93539867247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{70F909FF-85AD-4BF9-BA48-C93539867247}</c15:txfldGUID>
                      <c15:f>'Levels of earmarking'!$M$12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F98D-47C6-B332-605FE829EB9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02FC423-A0BA-4A35-9867-9E1182E9676F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{002FC423-A0BA-4A35-9867-9E1182E9676F}</c15:txfldGUID>
                      <c15:f>'Levels of earmarking'!$M$13</c15:f>
                      <c15:dlblFieldTableCache>
                        <c:ptCount val="1"/>
                        <c:pt idx="0">
                          <c:v>16%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F98D-47C6-B332-605FE829E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'Levels of earmarking'!$A$4:$A$13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2024*</c:v>
                </c:pt>
              </c:strCache>
            </c:strRef>
          </c:cat>
          <c:val>
            <c:numRef>
              <c:f>'Levels of earmarking'!$B$4:$B$13</c:f>
              <c:numCache>
                <c:formatCode>#,##0</c:formatCode>
                <c:ptCount val="10"/>
                <c:pt idx="0">
                  <c:v>514168229.40299988</c:v>
                </c:pt>
                <c:pt idx="1">
                  <c:v>562617448.96600008</c:v>
                </c:pt>
                <c:pt idx="2">
                  <c:v>588717702.50400043</c:v>
                </c:pt>
                <c:pt idx="3">
                  <c:v>617441875.26599956</c:v>
                </c:pt>
                <c:pt idx="4">
                  <c:v>659497042.07299995</c:v>
                </c:pt>
                <c:pt idx="5">
                  <c:v>661240221.19500089</c:v>
                </c:pt>
                <c:pt idx="6">
                  <c:v>716749325.48800004</c:v>
                </c:pt>
                <c:pt idx="7">
                  <c:v>763948014.67900014</c:v>
                </c:pt>
                <c:pt idx="8">
                  <c:v>718456005.23000026</c:v>
                </c:pt>
                <c:pt idx="9">
                  <c:v>644877421.39000034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D-47C6-B332-605FE829EB9F}"/>
            </c:ext>
          </c:extLst>
        </c:ser>
        <c:ser>
          <c:idx val="1"/>
          <c:order val="1"/>
          <c:tx>
            <c:strRef>
              <c:f>'Levels of earmarking'!$C$3</c:f>
              <c:strCache>
                <c:ptCount val="1"/>
                <c:pt idx="0">
                  <c:v>Softly Earmarked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4AFB58A-FB9F-4352-912A-BD50F3E015BA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{24AFB58A-FB9F-4352-912A-BD50F3E015BA}</c15:txfldGUID>
                      <c15:f>'Levels of earmarking'!$N$4</c15:f>
                      <c15:dlblFieldTableCache>
                        <c:ptCount val="1"/>
                        <c:pt idx="0">
                          <c:v>22%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F98D-47C6-B332-605FE829EB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3053E5B-CEAD-4B15-981E-43BF020710BD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{C3053E5B-CEAD-4B15-981E-43BF020710BD}</c15:txfldGUID>
                      <c15:f>'Levels of earmarking'!$N$5</c15:f>
                      <c15:dlblFieldTableCache>
                        <c:ptCount val="1"/>
                        <c:pt idx="0">
                          <c:v>20%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F98D-47C6-B332-605FE829EB9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B09B5BF-4002-47A0-B2DD-AE37A5E2FFCB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{DB09B5BF-4002-47A0-B2DD-AE37A5E2FFCB}</c15:txfldGUID>
                      <c15:f>'Levels of earmarking'!$N$6</c15:f>
                      <c15:dlblFieldTableCache>
                        <c:ptCount val="1"/>
                        <c:pt idx="0">
                          <c:v>20%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F98D-47C6-B332-605FE829EB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63745E5-EE0C-42E6-9B34-09373ED34AF0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{563745E5-EE0C-42E6-9B34-09373ED34AF0}</c15:txfldGUID>
                      <c15:f>'Levels of earmarking'!$N$7</c15:f>
                      <c15:dlblFieldTableCache>
                        <c:ptCount val="1"/>
                        <c:pt idx="0">
                          <c:v>18%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F98D-47C6-B332-605FE829EB9F}"/>
                </c:ext>
              </c:extLst>
            </c:dLbl>
            <c:dLbl>
              <c:idx val="4"/>
              <c:layout>
                <c:manualLayout>
                  <c:x val="0"/>
                  <c:y val="5.1981806367770323E-3"/>
                </c:manualLayout>
              </c:layout>
              <c:tx>
                <c:rich>
                  <a:bodyPr/>
                  <a:lstStyle/>
                  <a:p>
                    <a:fld id="{A8DF0553-B10E-415A-BBD9-0D4E4FE88480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{A8DF0553-B10E-415A-BBD9-0D4E4FE88480}</c15:txfldGUID>
                      <c15:f>'Levels of earmarking'!$N$8</c15:f>
                      <c15:dlblFieldTableCache>
                        <c:ptCount val="1"/>
                        <c:pt idx="0">
                          <c:v>14%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F98D-47C6-B332-605FE829EB9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F5EC5CF-0D23-4649-828F-8B7CFE785372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{5F5EC5CF-0D23-4649-828F-8B7CFE785372}</c15:txfldGUID>
                      <c15:f>'Levels of earmarking'!$N$9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F98D-47C6-B332-605FE829EB9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E095894-AB6F-4AFD-8C68-1B0BB7E31645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{8E095894-AB6F-4AFD-8C68-1B0BB7E31645}</c15:txfldGUID>
                      <c15:f>'Levels of earmarking'!$N$10</c15:f>
                      <c15:dlblFieldTableCache>
                        <c:ptCount val="1"/>
                        <c:pt idx="0">
                          <c:v>21%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F98D-47C6-B332-605FE829EB9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B888B08-58C7-483A-AD2C-1B3CDE3F8E11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{DB888B08-58C7-483A-AD2C-1B3CDE3F8E11}</c15:txfldGUID>
                      <c15:f>'Levels of earmarking'!$N$11</c15:f>
                      <c15:dlblFieldTableCache>
                        <c:ptCount val="1"/>
                        <c:pt idx="0">
                          <c:v>28%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F98D-47C6-B332-605FE829EB9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F7A2E0F-EF37-428B-B04E-F7A97A9A0B37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{DF7A2E0F-EF37-428B-B04E-F7A97A9A0B37}</c15:txfldGUID>
                      <c15:f>'Levels of earmarking'!$N$12</c15:f>
                      <c15:dlblFieldTableCache>
                        <c:ptCount val="1"/>
                        <c:pt idx="0">
                          <c:v>20%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F98D-47C6-B332-605FE829EB9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A072620-6E84-481C-8912-E996B0EF4AE0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{4A072620-6E84-481C-8912-E996B0EF4AE0}</c15:txfldGUID>
                      <c15:f>'Levels of earmarking'!$N$13</c15:f>
                      <c15:dlblFieldTableCache>
                        <c:ptCount val="1"/>
                        <c:pt idx="0">
                          <c:v>11%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F98D-47C6-B332-605FE829E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'Levels of earmarking'!$A$4:$A$13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2024*</c:v>
                </c:pt>
              </c:strCache>
            </c:strRef>
          </c:cat>
          <c:val>
            <c:numRef>
              <c:f>'Levels of earmarking'!$C$4:$C$13</c:f>
              <c:numCache>
                <c:formatCode>#,##0</c:formatCode>
                <c:ptCount val="10"/>
                <c:pt idx="0">
                  <c:v>723125795.2749989</c:v>
                </c:pt>
                <c:pt idx="1">
                  <c:v>786127433.13699973</c:v>
                </c:pt>
                <c:pt idx="2">
                  <c:v>767901769.88900113</c:v>
                </c:pt>
                <c:pt idx="3">
                  <c:v>754639564.0559994</c:v>
                </c:pt>
                <c:pt idx="4">
                  <c:v>596632222.68899906</c:v>
                </c:pt>
                <c:pt idx="5">
                  <c:v>715491173.93599975</c:v>
                </c:pt>
                <c:pt idx="6">
                  <c:v>950603705.64699888</c:v>
                </c:pt>
                <c:pt idx="7">
                  <c:v>1649385727.3709998</c:v>
                </c:pt>
                <c:pt idx="8">
                  <c:v>959379893</c:v>
                </c:pt>
                <c:pt idx="9">
                  <c:v>458058301.53999996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D-47C6-B332-605FE829EB9F}"/>
            </c:ext>
          </c:extLst>
        </c:ser>
        <c:ser>
          <c:idx val="2"/>
          <c:order val="2"/>
          <c:tx>
            <c:strRef>
              <c:f>'Levels of earmarking'!$D$3</c:f>
              <c:strCache>
                <c:ptCount val="1"/>
                <c:pt idx="0">
                  <c:v>Earmarked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980237B-B2E9-4B4D-839A-07F05C5DABE9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{A980237B-B2E9-4B4D-839A-07F05C5DABE9}</c15:txfldGUID>
                      <c15:f>'Levels of earmarking'!$O$4</c15:f>
                      <c15:dlblFieldTableCache>
                        <c:ptCount val="1"/>
                        <c:pt idx="0">
                          <c:v>40%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8FE3B54-0802-4020-9C1D-B1CEEAB72615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{C8FE3B54-0802-4020-9C1D-B1CEEAB72615}</c15:txfldGUID>
                      <c15:f>'Levels of earmarking'!$O$5</c15:f>
                      <c15:dlblFieldTableCache>
                        <c:ptCount val="1"/>
                        <c:pt idx="0">
                          <c:v>43%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0287748-7A2E-4A5C-A7BA-EA968008B8DB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{F0287748-7A2E-4A5C-A7BA-EA968008B8DB}</c15:txfldGUID>
                      <c15:f>'Levels of earmarking'!$O$6</c15:f>
                      <c15:dlblFieldTableCache>
                        <c:ptCount val="1"/>
                        <c:pt idx="0">
                          <c:v>45%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F98D-47C6-B332-605FE829EB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E18E344-7862-4185-903A-59B05F3B034B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{1E18E344-7862-4185-903A-59B05F3B034B}</c15:txfldGUID>
                      <c15:f>'Levels of earmarking'!$O$7</c15:f>
                      <c15:dlblFieldTableCache>
                        <c:ptCount val="1"/>
                        <c:pt idx="0">
                          <c:v>40%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F98D-47C6-B332-605FE829EB9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9CBC81C-E090-4905-AAAD-520F80F6B6DA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{D9CBC81C-E090-4905-AAAD-520F80F6B6DA}</c15:txfldGUID>
                      <c15:f>'Levels of earmarking'!$O$8</c15:f>
                      <c15:dlblFieldTableCache>
                        <c:ptCount val="1"/>
                        <c:pt idx="0">
                          <c:v>45%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98D-47C6-B332-605FE829EB9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CD34CE0-8FA6-4B5B-B0DB-D2A5BA04CD6F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{8CD34CE0-8FA6-4B5B-B0DB-D2A5BA04CD6F}</c15:txfldGUID>
                      <c15:f>'Levels of earmarking'!$O$9</c15:f>
                      <c15:dlblFieldTableCache>
                        <c:ptCount val="1"/>
                        <c:pt idx="0">
                          <c:v>46%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98D-47C6-B332-605FE829EB9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4589291-43BD-4950-933C-BF30D2B578F9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{B4589291-43BD-4950-933C-BF30D2B578F9}</c15:txfldGUID>
                      <c15:f>'Levels of earmarking'!$O$10</c15:f>
                      <c15:dlblFieldTableCache>
                        <c:ptCount val="1"/>
                        <c:pt idx="0">
                          <c:v>41%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F98D-47C6-B332-605FE829EB9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A0C33E0-1113-45E8-8A18-7F5F60EC391A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{AA0C33E0-1113-45E8-8A18-7F5F60EC391A}</c15:txfldGUID>
                      <c15:f>'Levels of earmarking'!$O$11</c15:f>
                      <c15:dlblFieldTableCache>
                        <c:ptCount val="1"/>
                        <c:pt idx="0">
                          <c:v>40%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F98D-47C6-B332-605FE829EB9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7230CF2-6928-4948-BE19-E3BFC7DE657C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{87230CF2-6928-4948-BE19-E3BFC7DE657C}</c15:txfldGUID>
                      <c15:f>'Levels of earmarking'!$O$12</c15:f>
                      <c15:dlblFieldTableCache>
                        <c:ptCount val="1"/>
                        <c:pt idx="0">
                          <c:v>43%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F98D-47C6-B332-605FE829EB9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C612A4B-2C9F-44F9-9F9A-E08573168B4F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{4C612A4B-2C9F-44F9-9F9A-E08573168B4F}</c15:txfldGUID>
                      <c15:f>'Levels of earmarking'!$O$13</c15:f>
                      <c15:dlblFieldTableCache>
                        <c:ptCount val="1"/>
                        <c:pt idx="0">
                          <c:v>51%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F98D-47C6-B332-605FE829E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'Levels of earmarking'!$A$4:$A$13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2024*</c:v>
                </c:pt>
              </c:strCache>
            </c:strRef>
          </c:cat>
          <c:val>
            <c:numRef>
              <c:f>'Levels of earmarking'!$D$4:$D$13</c:f>
              <c:numCache>
                <c:formatCode>#,##0</c:formatCode>
                <c:ptCount val="10"/>
                <c:pt idx="0">
                  <c:v>1331728662.8909986</c:v>
                </c:pt>
                <c:pt idx="1">
                  <c:v>1690594637.9790001</c:v>
                </c:pt>
                <c:pt idx="2">
                  <c:v>1734362353.1360054</c:v>
                </c:pt>
                <c:pt idx="3">
                  <c:v>1662401574.6610007</c:v>
                </c:pt>
                <c:pt idx="4">
                  <c:v>1893897584.9319992</c:v>
                </c:pt>
                <c:pt idx="5">
                  <c:v>2167017444</c:v>
                </c:pt>
                <c:pt idx="6">
                  <c:v>1913834228.0359998</c:v>
                </c:pt>
                <c:pt idx="7">
                  <c:v>2304126634.5260019</c:v>
                </c:pt>
                <c:pt idx="8">
                  <c:v>2093656803</c:v>
                </c:pt>
                <c:pt idx="9">
                  <c:v>2033049644.54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D-47C6-B332-605FE829EB9F}"/>
            </c:ext>
          </c:extLst>
        </c:ser>
        <c:ser>
          <c:idx val="3"/>
          <c:order val="3"/>
          <c:tx>
            <c:strRef>
              <c:f>'Levels of earmarking'!$E$3</c:f>
              <c:strCache>
                <c:ptCount val="1"/>
                <c:pt idx="0">
                  <c:v>Tightly earmarked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E7226D7-A925-49E0-B381-CD372A92745C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{8E7226D7-A925-49E0-B381-CD372A92745C}</c15:txfldGUID>
                      <c15:f>'Levels of earmarking'!$P$4</c15:f>
                      <c15:dlblFieldTableCache>
                        <c:ptCount val="1"/>
                        <c:pt idx="0">
                          <c:v>24%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8092B0E-8AB4-40BE-88F6-1886FA22790F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{A8092B0E-8AB4-40BE-88F6-1886FA22790F}</c15:txfldGUID>
                      <c15:f>'Levels of earmarking'!$P$5</c15:f>
                      <c15:dlblFieldTableCache>
                        <c:ptCount val="1"/>
                        <c:pt idx="0">
                          <c:v>22%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7D1E2D4-D4F8-4CCF-9ECF-6ED990379F29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{D7D1E2D4-D4F8-4CCF-9ECF-6ED990379F29}</c15:txfldGUID>
                      <c15:f>'Levels of earmarking'!$P$6</c15:f>
                      <c15:dlblFieldTableCache>
                        <c:ptCount val="1"/>
                        <c:pt idx="0">
                          <c:v>20%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5AD354A-68A4-48E9-8CCC-8329A3463D3D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{35AD354A-68A4-48E9-8CCC-8329A3463D3D}</c15:txfldGUID>
                      <c15:f>'Levels of earmarking'!$P$7</c15:f>
                      <c15:dlblFieldTableCache>
                        <c:ptCount val="1"/>
                        <c:pt idx="0">
                          <c:v>27%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F98D-47C6-B332-605FE829EB9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19842F8-2C1A-48E4-9AF6-7391FB42E540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{D19842F8-2C1A-48E4-9AF6-7391FB42E540}</c15:txfldGUID>
                      <c15:f>'Levels of earmarking'!$P$8</c15:f>
                      <c15:dlblFieldTableCache>
                        <c:ptCount val="1"/>
                        <c:pt idx="0">
                          <c:v>25%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98D-47C6-B332-605FE829EB9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E07FBB1-C324-4432-B99A-191804FEBA81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{DE07FBB1-C324-4432-B99A-191804FEBA81}</c15:txfldGUID>
                      <c15:f>'Levels of earmarking'!$P$9</c15:f>
                      <c15:dlblFieldTableCache>
                        <c:ptCount val="1"/>
                        <c:pt idx="0">
                          <c:v>25%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F98D-47C6-B332-605FE829EB9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D0F039B-78F4-4577-8C9F-ABDFDC2D3471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{AD0F039B-78F4-4577-8C9F-ABDFDC2D3471}</c15:txfldGUID>
                      <c15:f>'Levels of earmarking'!$P$10</c15:f>
                      <c15:dlblFieldTableCache>
                        <c:ptCount val="1"/>
                        <c:pt idx="0">
                          <c:v>23%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98D-47C6-B332-605FE829EB9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8A018FA-B85F-4DE6-A2C6-AA1253F8D006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{48A018FA-B85F-4DE6-A2C6-AA1253F8D006}</c15:txfldGUID>
                      <c15:f>'Levels of earmarking'!$P$11</c15:f>
                      <c15:dlblFieldTableCache>
                        <c:ptCount val="1"/>
                        <c:pt idx="0">
                          <c:v>19%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F98D-47C6-B332-605FE829EB9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71D294B-57E0-475A-81C5-0BA44E0177A2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{371D294B-57E0-475A-81C5-0BA44E0177A2}</c15:txfldGUID>
                      <c15:f>'Levels of earmarking'!$P$12</c15:f>
                      <c15:dlblFieldTableCache>
                        <c:ptCount val="1"/>
                        <c:pt idx="0">
                          <c:v>22%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98D-47C6-B332-605FE829EB9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B6162F4-15E1-4E57-B024-3474054800F4}" type="CELLREF">
                      <a:rPr lang="en-US"/>
                      <a:pPr/>
                      <a:t>[CELLREF]</a:t>
                    </a:fld>
                    <a:endParaRPr lang="fr-CH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{3B6162F4-15E1-4E57-B024-3474054800F4}</c15:txfldGUID>
                      <c15:f>'Levels of earmarking'!$P$13</c15:f>
                      <c15:dlblFieldTableCache>
                        <c:ptCount val="1"/>
                        <c:pt idx="0">
                          <c:v>22%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F98D-47C6-B332-605FE829E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'Levels of earmarking'!$A$4:$A$13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2024*</c:v>
                </c:pt>
              </c:strCache>
            </c:strRef>
          </c:cat>
          <c:val>
            <c:numRef>
              <c:f>'Levels of earmarking'!$E$4:$E$13</c:f>
              <c:numCache>
                <c:formatCode>#,##0</c:formatCode>
                <c:ptCount val="10"/>
                <c:pt idx="0">
                  <c:v>791610166.52899802</c:v>
                </c:pt>
                <c:pt idx="1">
                  <c:v>862916030.17800045</c:v>
                </c:pt>
                <c:pt idx="2">
                  <c:v>808068769.27500117</c:v>
                </c:pt>
                <c:pt idx="3">
                  <c:v>1106030020.0909986</c:v>
                </c:pt>
                <c:pt idx="4">
                  <c:v>1023849354.6250005</c:v>
                </c:pt>
                <c:pt idx="5">
                  <c:v>1192586106</c:v>
                </c:pt>
                <c:pt idx="6">
                  <c:v>1055507298.7520006</c:v>
                </c:pt>
                <c:pt idx="7">
                  <c:v>1091536791.6269968</c:v>
                </c:pt>
                <c:pt idx="8">
                  <c:v>1063693289</c:v>
                </c:pt>
                <c:pt idx="9">
                  <c:v>859822984.83999979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8D-47C6-B332-605FE829E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87550360"/>
        <c:axId val="487551080"/>
      </c:barChart>
      <c:catAx>
        <c:axId val="48755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551080"/>
        <c:crosses val="autoZero"/>
        <c:auto val="1"/>
        <c:lblAlgn val="ctr"/>
        <c:lblOffset val="100"/>
        <c:noMultiLvlLbl val="0"/>
      </c:catAx>
      <c:valAx>
        <c:axId val="4875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,,\ 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7550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PSP!$B$32</c:f>
              <c:strCache>
                <c:ptCount val="1"/>
                <c:pt idx="0">
                  <c:v>Recorded contributions*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744880503552815E-17"/>
                  <c:y val="-9.9290780141843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98-46EB-9A82-8517734F02E5}"/>
                </c:ext>
              </c:extLst>
            </c:dLbl>
            <c:dLbl>
              <c:idx val="1"/>
              <c:layout>
                <c:manualLayout>
                  <c:x val="-3.948976100710563E-17"/>
                  <c:y val="-0.119148936170212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98-46EB-9A82-8517734F02E5}"/>
                </c:ext>
              </c:extLst>
            </c:dLbl>
            <c:dLbl>
              <c:idx val="2"/>
              <c:layout>
                <c:manualLayout>
                  <c:x val="0"/>
                  <c:y val="-0.142657342657342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98-46EB-9A82-8517734F02E5}"/>
                </c:ext>
              </c:extLst>
            </c:dLbl>
            <c:dLbl>
              <c:idx val="3"/>
              <c:layout>
                <c:manualLayout>
                  <c:x val="-7.9235519948309581E-17"/>
                  <c:y val="-0.145494190848521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98-46EB-9A82-8517734F02E5}"/>
                </c:ext>
              </c:extLst>
            </c:dLbl>
            <c:dLbl>
              <c:idx val="4"/>
              <c:layout>
                <c:manualLayout>
                  <c:x val="-2.1540172532375709E-3"/>
                  <c:y val="-0.154818200172530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98-46EB-9A82-8517734F02E5}"/>
                </c:ext>
              </c:extLst>
            </c:dLbl>
            <c:dLbl>
              <c:idx val="5"/>
              <c:layout>
                <c:manualLayout>
                  <c:x val="2.154017253237492E-3"/>
                  <c:y val="-0.18318692680897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98-46EB-9A82-8517734F02E5}"/>
                </c:ext>
              </c:extLst>
            </c:dLbl>
            <c:dLbl>
              <c:idx val="6"/>
              <c:layout>
                <c:manualLayout>
                  <c:x val="-2.154017253237492E-3"/>
                  <c:y val="-0.20817674014524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98-46EB-9A82-8517734F02E5}"/>
                </c:ext>
              </c:extLst>
            </c:dLbl>
            <c:dLbl>
              <c:idx val="7"/>
              <c:layout>
                <c:manualLayout>
                  <c:x val="-1.9448943206022935E-2"/>
                  <c:y val="-0.455256379665828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98-46EB-9A82-8517734F02E5}"/>
                </c:ext>
              </c:extLst>
            </c:dLbl>
            <c:dLbl>
              <c:idx val="8"/>
              <c:layout>
                <c:manualLayout>
                  <c:x val="-2.154017253237492E-3"/>
                  <c:y val="-0.233708618590508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98-46EB-9A82-8517734F02E5}"/>
                </c:ext>
              </c:extLst>
            </c:dLbl>
            <c:dLbl>
              <c:idx val="9"/>
              <c:numFmt formatCode="&quot;$&quot;#,##0,,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A98-46EB-9A82-8517734F02E5}"/>
                </c:ext>
              </c:extLst>
            </c:dLbl>
            <c:numFmt formatCode="&quot;$&quot;#,##0,,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PSP!$A$33:$A$47</c15:sqref>
                  </c15:fullRef>
                </c:ext>
              </c:extLst>
              <c:f>PSP!$A$38:$A$47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PSP!$B$33:$B$47</c15:sqref>
                  </c15:fullRef>
                </c:ext>
              </c:extLst>
              <c:f>PSP!$B$38:$B$47</c:f>
              <c:numCache>
                <c:formatCode>_-* #,##0_-;\-* #,##0_-;_-* "-"??_-;_-@_-</c:formatCode>
                <c:ptCount val="10"/>
                <c:pt idx="0">
                  <c:v>283860606.84960008</c:v>
                </c:pt>
                <c:pt idx="1">
                  <c:v>351752429.3689999</c:v>
                </c:pt>
                <c:pt idx="2">
                  <c:v>400198872.65399998</c:v>
                </c:pt>
                <c:pt idx="3">
                  <c:v>422713872</c:v>
                </c:pt>
                <c:pt idx="4">
                  <c:v>421656075</c:v>
                </c:pt>
                <c:pt idx="5">
                  <c:v>537532106</c:v>
                </c:pt>
                <c:pt idx="6">
                  <c:v>625279989</c:v>
                </c:pt>
                <c:pt idx="7">
                  <c:v>1245538357</c:v>
                </c:pt>
                <c:pt idx="8">
                  <c:v>724452201.07000077</c:v>
                </c:pt>
                <c:pt idx="9">
                  <c:v>413783408.21000022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8-46EB-9A82-8517734F02E5}"/>
            </c:ext>
          </c:extLst>
        </c:ser>
        <c:ser>
          <c:idx val="1"/>
          <c:order val="1"/>
          <c:tx>
            <c:strRef>
              <c:f>PSP!$C$32</c:f>
              <c:strCache>
                <c:ptCount val="1"/>
                <c:pt idx="0">
                  <c:v>Income target (provisional)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98-46EB-9A82-8517734F02E5}"/>
                </c:ext>
              </c:extLst>
            </c:dLbl>
            <c:dLbl>
              <c:idx val="9"/>
              <c:numFmt formatCode="&quot;$&quot;#,##0,,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A98-46EB-9A82-8517734F02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PSP!$A$33:$A$47</c15:sqref>
                  </c15:fullRef>
                </c:ext>
              </c:extLst>
              <c:f>PSP!$A$38:$A$47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PSP!$C$33:$C$47</c15:sqref>
                  </c15:fullRef>
                </c:ext>
              </c:extLst>
              <c:f>PSP!$C$38:$C$47</c:f>
              <c:numCache>
                <c:formatCode>_-* #,##0_-;\-* #,##0_-;_-*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256216591.78999978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8-46EB-9A82-8517734F0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006686232"/>
        <c:axId val="100669019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86232"/>
        <c:axId val="100669019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PSP!$D$32</c15:sqref>
                        </c15:formulaRef>
                      </c:ext>
                    </c:extLst>
                    <c:strCache>
                      <c:ptCount val="1"/>
                      <c:pt idx="0">
                        <c:v>Total target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PSP!$A$33:$A$47</c15:sqref>
                        </c15:fullRef>
                        <c15:formulaRef>
                          <c15:sqref>PSP!$A$38:$A$47</c15:sqref>
                        </c15:formulaRef>
                      </c:ext>
                    </c:extLst>
                    <c:strCach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PSP!$D$33:$D$47</c15:sqref>
                        </c15:fullRef>
                        <c15:formulaRef>
                          <c15:sqref>PSP!$D$38:$D$47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9" formatCode="_-* #,##0_-;\-* #,##0_-;_-* &quot;-&quot;??_-;_-@_-">
                        <c:v>670000000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A98-46EB-9A82-8517734F02E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3"/>
          <c:order val="3"/>
          <c:tx>
            <c:strRef>
              <c:f>PSP!$E$32</c:f>
              <c:strCache>
                <c:ptCount val="1"/>
                <c:pt idx="0">
                  <c:v>Number of donors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PSP!$A$33:$A$47</c15:sqref>
                  </c15:fullRef>
                </c:ext>
              </c:extLst>
              <c:f>PSP!$A$38:$A$47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PSP!$E$33:$E$47</c15:sqref>
                  </c15:fullRef>
                </c:ext>
              </c:extLst>
              <c:f>PSP!$E$38:$E$47</c:f>
              <c:numCache>
                <c:formatCode>#,##0.0,,</c:formatCode>
                <c:ptCount val="10"/>
                <c:pt idx="0">
                  <c:v>1459452</c:v>
                </c:pt>
                <c:pt idx="1">
                  <c:v>1567238</c:v>
                </c:pt>
                <c:pt idx="2">
                  <c:v>1923588</c:v>
                </c:pt>
                <c:pt idx="3">
                  <c:v>2066708</c:v>
                </c:pt>
                <c:pt idx="4">
                  <c:v>2400995</c:v>
                </c:pt>
                <c:pt idx="5">
                  <c:v>2796204</c:v>
                </c:pt>
                <c:pt idx="6">
                  <c:v>2709771</c:v>
                </c:pt>
                <c:pt idx="7">
                  <c:v>3589515</c:v>
                </c:pt>
                <c:pt idx="8">
                  <c:v>3138048</c:v>
                </c:pt>
                <c:pt idx="9">
                  <c:v>3216071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98-46EB-9A82-8517734F0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80472"/>
        <c:axId val="1006686592"/>
      </c:lineChart>
      <c:catAx>
        <c:axId val="100668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6690192"/>
        <c:crosses val="autoZero"/>
        <c:auto val="1"/>
        <c:lblAlgn val="ctr"/>
        <c:lblOffset val="100"/>
        <c:noMultiLvlLbl val="0"/>
      </c:catAx>
      <c:valAx>
        <c:axId val="100669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Contributions | USD millions</a:t>
                </a:r>
              </a:p>
            </c:rich>
          </c:tx>
          <c:layout>
            <c:manualLayout>
              <c:xMode val="edge"/>
              <c:yMode val="edge"/>
              <c:x val="2.1540118470651588E-2"/>
              <c:y val="0.50281074440163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\ #,##0,,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06686232"/>
        <c:crosses val="autoZero"/>
        <c:crossBetween val="between"/>
      </c:valAx>
      <c:valAx>
        <c:axId val="10066865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CH">
                    <a:latin typeface="Arial" panose="020B0604020202020204" pitchFamily="34" charset="0"/>
                    <a:cs typeface="Arial" panose="020B0604020202020204" pitchFamily="34" charset="0"/>
                  </a:rPr>
                  <a:t>Number of donors | million</a:t>
                </a:r>
              </a:p>
            </c:rich>
          </c:tx>
          <c:layout>
            <c:manualLayout>
              <c:xMode val="edge"/>
              <c:yMode val="edge"/>
              <c:x val="0.95137764198494246"/>
              <c:y val="0.45357756853819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#,##0.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006680472"/>
        <c:crosses val="max"/>
        <c:crossBetween val="between"/>
      </c:valAx>
      <c:catAx>
        <c:axId val="1006680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668659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271461</xdr:colOff>
      <xdr:row>23</xdr:row>
      <xdr:rowOff>180974</xdr:rowOff>
    </xdr:from>
    <xdr:to>
      <xdr:col>5</xdr:col>
      <xdr:colOff>495300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F54D60-A589-BF01-014F-B3025899C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25</xdr:row>
      <xdr:rowOff>0</xdr:rowOff>
    </xdr:from>
    <xdr:to>
      <xdr:col>14</xdr:col>
      <xdr:colOff>238996</xdr:colOff>
      <xdr:row>51</xdr:row>
      <xdr:rowOff>105446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6D1D41-D186-0849-89C0-F7784D811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8075" y="4391025"/>
          <a:ext cx="6239746" cy="4810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1362074</xdr:colOff>
      <xdr:row>10</xdr:row>
      <xdr:rowOff>133349</xdr:rowOff>
    </xdr:from>
    <xdr:to>
      <xdr:col>9</xdr:col>
      <xdr:colOff>95249</xdr:colOff>
      <xdr:row>28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0BC2AA-4720-6607-2E29-DD107FEE19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</xdr:colOff>
      <xdr:row>7</xdr:row>
      <xdr:rowOff>85725</xdr:rowOff>
    </xdr:from>
    <xdr:to>
      <xdr:col>13</xdr:col>
      <xdr:colOff>57150</xdr:colOff>
      <xdr:row>21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693619-572B-4C52-B4AD-1B7835228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</xdr:colOff>
      <xdr:row>25</xdr:row>
      <xdr:rowOff>28575</xdr:rowOff>
    </xdr:from>
    <xdr:to>
      <xdr:col>13</xdr:col>
      <xdr:colOff>457200</xdr:colOff>
      <xdr:row>40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9D93C87-1159-4E21-8960-72D118980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0.63449</cdr:x>
      <cdr:y>0.06406</cdr:y>
    </cdr:from>
    <cdr:to>
      <cdr:x>0.76319</cdr:x>
      <cdr:y>0.14235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F82C39C-4E7D-4903-5A49-F076F3F4C975}"/>
            </a:ext>
          </a:extLst>
        </cdr:cNvPr>
        <cdr:cNvSpPr txBox="1"/>
      </cdr:nvSpPr>
      <cdr:spPr>
        <a:xfrm xmlns:a="http://schemas.openxmlformats.org/drawingml/2006/main">
          <a:off x="2347913" y="171450"/>
          <a:ext cx="4762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CH" sz="1100" b="1"/>
            <a:t>-3%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167640</xdr:colOff>
      <xdr:row>17</xdr:row>
      <xdr:rowOff>177165</xdr:rowOff>
    </xdr:from>
    <xdr:to>
      <xdr:col>7</xdr:col>
      <xdr:colOff>750570</xdr:colOff>
      <xdr:row>43</xdr:row>
      <xdr:rowOff>97155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F0BB0D99-C708-4693-A045-040C26ACBCF9}"/>
            </a:ext>
          </a:extLst>
        </xdr:cNvPr>
        <xdr:cNvSpPr/>
      </xdr:nvSpPr>
      <xdr:spPr>
        <a:xfrm>
          <a:off x="8378190" y="3996690"/>
          <a:ext cx="582930" cy="487299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E" sz="1100"/>
        </a:p>
      </xdr:txBody>
    </xdr:sp>
    <xdr:clientData/>
  </xdr:twoCellAnchor>
  <xdr:twoCellAnchor>
    <xdr:from>
      <xdr:col>1</xdr:col>
      <xdr:colOff>1147761</xdr:colOff>
      <xdr:row>17</xdr:row>
      <xdr:rowOff>104774</xdr:rowOff>
    </xdr:from>
    <xdr:to>
      <xdr:col>7</xdr:col>
      <xdr:colOff>923925</xdr:colOff>
      <xdr:row>45</xdr:row>
      <xdr:rowOff>19050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34C9FAC-3FF2-F7E0-045A-7524D960A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569596</xdr:colOff>
      <xdr:row>27</xdr:row>
      <xdr:rowOff>179070</xdr:rowOff>
    </xdr:from>
    <xdr:to>
      <xdr:col>2</xdr:col>
      <xdr:colOff>1125856</xdr:colOff>
      <xdr:row>30</xdr:row>
      <xdr:rowOff>62865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E60BFAC-6B5B-4BED-86C5-4A82302FFC6C}"/>
            </a:ext>
          </a:extLst>
        </xdr:cNvPr>
        <xdr:cNvSpPr txBox="1"/>
      </xdr:nvSpPr>
      <xdr:spPr>
        <a:xfrm>
          <a:off x="2522221" y="5084445"/>
          <a:ext cx="55626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$3.361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  <xdr:twoCellAnchor>
    <xdr:from>
      <xdr:col>2</xdr:col>
      <xdr:colOff>1190625</xdr:colOff>
      <xdr:row>26</xdr:row>
      <xdr:rowOff>74295</xdr:rowOff>
    </xdr:from>
    <xdr:to>
      <xdr:col>3</xdr:col>
      <xdr:colOff>539115</xdr:colOff>
      <xdr:row>29</xdr:row>
      <xdr:rowOff>7620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67A8936-EA30-45D4-92A9-3A19D37D217B}"/>
            </a:ext>
          </a:extLst>
        </xdr:cNvPr>
        <xdr:cNvSpPr txBox="1"/>
      </xdr:nvSpPr>
      <xdr:spPr>
        <a:xfrm>
          <a:off x="3143250" y="4798695"/>
          <a:ext cx="61531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$3.902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  <xdr:twoCellAnchor>
    <xdr:from>
      <xdr:col>3</xdr:col>
      <xdr:colOff>600075</xdr:colOff>
      <xdr:row>26</xdr:row>
      <xdr:rowOff>66675</xdr:rowOff>
    </xdr:from>
    <xdr:to>
      <xdr:col>3</xdr:col>
      <xdr:colOff>1236345</xdr:colOff>
      <xdr:row>28</xdr:row>
      <xdr:rowOff>142875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333AF7C-65FF-4483-ABEC-A7664FF2830C}"/>
            </a:ext>
          </a:extLst>
        </xdr:cNvPr>
        <xdr:cNvSpPr txBox="1"/>
      </xdr:nvSpPr>
      <xdr:spPr>
        <a:xfrm>
          <a:off x="3819525" y="4791075"/>
          <a:ext cx="63627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$3.899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  <xdr:twoCellAnchor>
    <xdr:from>
      <xdr:col>4</xdr:col>
      <xdr:colOff>1904</xdr:colOff>
      <xdr:row>25</xdr:row>
      <xdr:rowOff>161925</xdr:rowOff>
    </xdr:from>
    <xdr:to>
      <xdr:col>4</xdr:col>
      <xdr:colOff>609600</xdr:colOff>
      <xdr:row>27</xdr:row>
      <xdr:rowOff>177165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26EADAA-8E79-4C6B-83A6-C831C076C1D7}"/>
            </a:ext>
          </a:extLst>
        </xdr:cNvPr>
        <xdr:cNvSpPr txBox="1"/>
      </xdr:nvSpPr>
      <xdr:spPr>
        <a:xfrm>
          <a:off x="4488179" y="4705350"/>
          <a:ext cx="607696" cy="377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$4.141 billion</a:t>
          </a:r>
        </a:p>
      </xdr:txBody>
    </xdr:sp>
    <xdr:clientData/>
  </xdr:twoCellAnchor>
  <xdr:twoCellAnchor>
    <xdr:from>
      <xdr:col>4</xdr:col>
      <xdr:colOff>678181</xdr:colOff>
      <xdr:row>25</xdr:row>
      <xdr:rowOff>102870</xdr:rowOff>
    </xdr:from>
    <xdr:to>
      <xdr:col>4</xdr:col>
      <xdr:colOff>1215390</xdr:colOff>
      <xdr:row>28</xdr:row>
      <xdr:rowOff>11430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AEF7AA6-A79B-4C9F-93DE-A6D8073BB8FC}"/>
            </a:ext>
          </a:extLst>
        </xdr:cNvPr>
        <xdr:cNvSpPr txBox="1"/>
      </xdr:nvSpPr>
      <xdr:spPr>
        <a:xfrm>
          <a:off x="5164456" y="4646295"/>
          <a:ext cx="537209" cy="451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$4.174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  <xdr:twoCellAnchor>
    <xdr:from>
      <xdr:col>5</xdr:col>
      <xdr:colOff>28576</xdr:colOff>
      <xdr:row>23</xdr:row>
      <xdr:rowOff>152400</xdr:rowOff>
    </xdr:from>
    <xdr:to>
      <xdr:col>5</xdr:col>
      <xdr:colOff>659131</xdr:colOff>
      <xdr:row>26</xdr:row>
      <xdr:rowOff>15240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C1DE396-22A9-448C-B260-8A4D16992C39}"/>
            </a:ext>
          </a:extLst>
        </xdr:cNvPr>
        <xdr:cNvSpPr txBox="1"/>
      </xdr:nvSpPr>
      <xdr:spPr>
        <a:xfrm>
          <a:off x="5781676" y="4333875"/>
          <a:ext cx="630555" cy="405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$4.736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  <xdr:twoCellAnchor>
    <xdr:from>
      <xdr:col>5</xdr:col>
      <xdr:colOff>657226</xdr:colOff>
      <xdr:row>24</xdr:row>
      <xdr:rowOff>43815</xdr:rowOff>
    </xdr:from>
    <xdr:to>
      <xdr:col>6</xdr:col>
      <xdr:colOff>19051</xdr:colOff>
      <xdr:row>26</xdr:row>
      <xdr:rowOff>57150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C50C47F-627D-4F83-9BC3-5AE8AEA2CA96}"/>
            </a:ext>
          </a:extLst>
        </xdr:cNvPr>
        <xdr:cNvSpPr txBox="1"/>
      </xdr:nvSpPr>
      <xdr:spPr>
        <a:xfrm>
          <a:off x="6410326" y="4406265"/>
          <a:ext cx="628650" cy="375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$4.637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  <xdr:twoCellAnchor>
    <xdr:from>
      <xdr:col>6</xdr:col>
      <xdr:colOff>59055</xdr:colOff>
      <xdr:row>20</xdr:row>
      <xdr:rowOff>34290</xdr:rowOff>
    </xdr:from>
    <xdr:to>
      <xdr:col>6</xdr:col>
      <xdr:colOff>701040</xdr:colOff>
      <xdr:row>22</xdr:row>
      <xdr:rowOff>87630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2316EAD-3468-46AA-A947-A9DB44D0C867}"/>
            </a:ext>
          </a:extLst>
        </xdr:cNvPr>
        <xdr:cNvSpPr txBox="1"/>
      </xdr:nvSpPr>
      <xdr:spPr>
        <a:xfrm>
          <a:off x="7078980" y="3672840"/>
          <a:ext cx="641985" cy="415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$5.809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  <xdr:twoCellAnchor>
    <xdr:from>
      <xdr:col>6</xdr:col>
      <xdr:colOff>721996</xdr:colOff>
      <xdr:row>23</xdr:row>
      <xdr:rowOff>28575</xdr:rowOff>
    </xdr:from>
    <xdr:to>
      <xdr:col>7</xdr:col>
      <xdr:colOff>123826</xdr:colOff>
      <xdr:row>25</xdr:row>
      <xdr:rowOff>40005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E55017B-905B-4CA7-B86E-1E6C9CEC5165}"/>
            </a:ext>
          </a:extLst>
        </xdr:cNvPr>
        <xdr:cNvSpPr txBox="1"/>
      </xdr:nvSpPr>
      <xdr:spPr>
        <a:xfrm>
          <a:off x="7741921" y="4210050"/>
          <a:ext cx="668655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$4.835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  <xdr:twoCellAnchor>
    <xdr:from>
      <xdr:col>7</xdr:col>
      <xdr:colOff>106680</xdr:colOff>
      <xdr:row>26</xdr:row>
      <xdr:rowOff>15240</xdr:rowOff>
    </xdr:from>
    <xdr:to>
      <xdr:col>7</xdr:col>
      <xdr:colOff>769620</xdr:colOff>
      <xdr:row>28</xdr:row>
      <xdr:rowOff>34290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2F17D3F-69DF-40FC-9A3A-2073411995B2}"/>
            </a:ext>
          </a:extLst>
        </xdr:cNvPr>
        <xdr:cNvSpPr txBox="1"/>
      </xdr:nvSpPr>
      <xdr:spPr>
        <a:xfrm>
          <a:off x="8393430" y="4739640"/>
          <a:ext cx="66294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$3.996</a:t>
          </a:r>
        </a:p>
        <a:p>
          <a:pPr algn="ctr"/>
          <a:r>
            <a:rPr lang="en-US"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Proxima nova" panose="02000506030000020004"/>
              <a:ea typeface="+mn-ea"/>
              <a:cs typeface="+mn-cs"/>
            </a:rPr>
            <a:t>billion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66675</xdr:rowOff>
    </xdr:from>
    <xdr:to>
      <xdr:col>6</xdr:col>
      <xdr:colOff>438151</xdr:colOff>
      <xdr:row>23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7E5533-BAAF-688B-2CCE-18B7932AB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137161</xdr:colOff>
      <xdr:row>10</xdr:row>
      <xdr:rowOff>108585</xdr:rowOff>
    </xdr:from>
    <xdr:to>
      <xdr:col>5</xdr:col>
      <xdr:colOff>680086</xdr:colOff>
      <xdr:row>11</xdr:row>
      <xdr:rowOff>173355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1D0424-967C-44AC-90C4-E8D5A383D247}"/>
            </a:ext>
          </a:extLst>
        </xdr:cNvPr>
        <xdr:cNvSpPr txBox="1"/>
      </xdr:nvSpPr>
      <xdr:spPr>
        <a:xfrm>
          <a:off x="5137786" y="1946910"/>
          <a:ext cx="542925" cy="245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$670</a:t>
          </a:r>
          <a:endParaRPr lang="LID4096" sz="900"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hcr365.sharepoint.com/teams/der-drrmdonorreporting/Shared%20Documents/Global%20Appeal%202025/05.%20Financial%20data/2025%20OP%20-%20ARBAS%20data%20for%20charts%20IR.xlsx" TargetMode="External"/><Relationship Id="rId1" Type="http://schemas.openxmlformats.org/officeDocument/2006/relationships/externalLinkPath" Target="2025%20OP%20-%20ARBAS%20data%20for%20charts%20I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end%202012-onward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hcr365.sharepoint.com/teams/der-drrmdonorreporting/Shared%20Documents/Global%20Appeal%202025/05.%20Financial%20data/Levels%20of%20earmarking%20-%20Trend.xlsx" TargetMode="External"/><Relationship Id="rId1" Type="http://schemas.openxmlformats.org/officeDocument/2006/relationships/externalLinkPath" Target="Levels%20of%20earmarking%20-%20Trend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hcr365.sharepoint.com/teams/der-drrmdonorreporting/Shared%20Documents/Global%20Appeal%202025/05.%20Financial%20data/PSP%20-%20Cont%20and%20number%20of%20donors%20-%20revised%207-11-2024.xlsx" TargetMode="External"/><Relationship Id="rId1" Type="http://schemas.openxmlformats.org/officeDocument/2006/relationships/externalLinkPath" Target="PSP%20-%20Cont%20and%20number%20of%20donors%20-%20revised%207-1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vot"/>
      <sheetName val="Sheet2"/>
      <sheetName val="RegBudgets 2024-25"/>
      <sheetName val="RegBudgets 2022-25"/>
      <sheetName val="IA budgets for region"/>
      <sheetName val="Top5 OA for region"/>
      <sheetName val="Top5 operations by region"/>
      <sheetName val="Top10 ops for OAs"/>
      <sheetName val="Global and Reg needs for OAs"/>
      <sheetName val="Focus area budgets"/>
      <sheetName val="Sheet1"/>
      <sheetName val="Global and reg needs for IAs"/>
      <sheetName val="Sheet4"/>
      <sheetName val="IA table"/>
      <sheetName val="Reg budgets by IA (Map)"/>
      <sheetName val="Bud by OAs Table"/>
      <sheetName val="Detailed Bud table"/>
      <sheetName val="MCO footnotes"/>
      <sheetName val="Budget table summary"/>
      <sheetName val="HQ Budget table"/>
      <sheetName val="GP Budget Table"/>
      <sheetName val="HQ + GP trend"/>
      <sheetName val="COTS"/>
      <sheetName val="SDG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B6" t="str">
            <v>2024*</v>
          </cell>
          <cell r="C6">
            <v>2025</v>
          </cell>
        </row>
        <row r="7">
          <cell r="A7" t="str">
            <v>East and Horn of Africa and the Great Lakes</v>
          </cell>
          <cell r="B7">
            <v>2189049546.4800115</v>
          </cell>
          <cell r="C7">
            <v>2167148987.2461686</v>
          </cell>
        </row>
        <row r="8">
          <cell r="A8" t="str">
            <v>Southern Africa</v>
          </cell>
          <cell r="B8">
            <v>492153654.6900031</v>
          </cell>
          <cell r="C8">
            <v>451286158.43361872</v>
          </cell>
        </row>
        <row r="9">
          <cell r="A9" t="str">
            <v>West and Central Africa</v>
          </cell>
          <cell r="B9">
            <v>1115136878.6899967</v>
          </cell>
          <cell r="C9">
            <v>1191027237.7593284</v>
          </cell>
        </row>
        <row r="10">
          <cell r="A10" t="str">
            <v>The Americas</v>
          </cell>
          <cell r="B10">
            <v>834571154.96999741</v>
          </cell>
          <cell r="C10">
            <v>815172451.6816237</v>
          </cell>
        </row>
        <row r="11">
          <cell r="A11" t="str">
            <v>Asia and the Pacific</v>
          </cell>
          <cell r="B11">
            <v>993214731.00000226</v>
          </cell>
          <cell r="C11">
            <v>957947104.05574894</v>
          </cell>
        </row>
        <row r="12">
          <cell r="A12" t="str">
            <v>Europe</v>
          </cell>
          <cell r="B12">
            <v>1466192670.0000055</v>
          </cell>
          <cell r="C12">
            <v>1247124239.2700562</v>
          </cell>
        </row>
        <row r="13">
          <cell r="A13" t="str">
            <v>Middle East and North Africa</v>
          </cell>
          <cell r="B13">
            <v>2341760908.9999905</v>
          </cell>
          <cell r="C13">
            <v>2122341461.5580578</v>
          </cell>
        </row>
        <row r="14">
          <cell r="A14" t="str">
            <v>Country operational technical support</v>
          </cell>
          <cell r="B14">
            <v>160032852.25000027</v>
          </cell>
          <cell r="C14">
            <v>155057000</v>
          </cell>
        </row>
        <row r="26">
          <cell r="B26" t="str">
            <v>IA1: Protect</v>
          </cell>
          <cell r="C26" t="str">
            <v>IA2: Respond</v>
          </cell>
          <cell r="D26" t="str">
            <v>IA3: Empower</v>
          </cell>
          <cell r="E26" t="str">
            <v>IA4: Solve</v>
          </cell>
        </row>
        <row r="27">
          <cell r="A27" t="str">
            <v>East and Horn of Africa and the Great Lakes</v>
          </cell>
          <cell r="B27">
            <v>515213290.64869088</v>
          </cell>
          <cell r="C27">
            <v>1108125929.8692191</v>
          </cell>
          <cell r="D27">
            <v>327524016.23944026</v>
          </cell>
          <cell r="E27">
            <v>216285750.48881847</v>
          </cell>
        </row>
        <row r="28">
          <cell r="A28" t="str">
            <v>Southern Africa</v>
          </cell>
          <cell r="B28">
            <v>140896294.33822158</v>
          </cell>
          <cell r="C28">
            <v>130959363.85279745</v>
          </cell>
          <cell r="D28">
            <v>87880858.446536615</v>
          </cell>
          <cell r="E28">
            <v>91549641.796065137</v>
          </cell>
        </row>
        <row r="29">
          <cell r="A29" t="str">
            <v>West and Central Africa</v>
          </cell>
          <cell r="B29">
            <v>357755960.28132647</v>
          </cell>
          <cell r="C29">
            <v>442954358.45499372</v>
          </cell>
          <cell r="D29">
            <v>250333057.2950936</v>
          </cell>
          <cell r="E29">
            <v>139983861.72791269</v>
          </cell>
        </row>
        <row r="30">
          <cell r="A30" t="str">
            <v>The Americas</v>
          </cell>
          <cell r="B30">
            <v>332052105.45841986</v>
          </cell>
          <cell r="C30">
            <v>125975348.29766369</v>
          </cell>
          <cell r="D30">
            <v>95747378.841631189</v>
          </cell>
          <cell r="E30">
            <v>261397619.08390608</v>
          </cell>
        </row>
        <row r="31">
          <cell r="A31" t="str">
            <v>Asia and the Pacific</v>
          </cell>
          <cell r="B31">
            <v>240913149.27271268</v>
          </cell>
          <cell r="C31">
            <v>409685155.73119903</v>
          </cell>
          <cell r="D31">
            <v>187577626.18676132</v>
          </cell>
          <cell r="E31">
            <v>119771172.86507609</v>
          </cell>
        </row>
        <row r="32">
          <cell r="A32" t="str">
            <v>Europe</v>
          </cell>
          <cell r="B32">
            <v>432725202.581007</v>
          </cell>
          <cell r="C32">
            <v>484003329.07328385</v>
          </cell>
          <cell r="D32">
            <v>90884667.030491695</v>
          </cell>
          <cell r="E32">
            <v>239511040.58527449</v>
          </cell>
        </row>
        <row r="33">
          <cell r="A33" t="str">
            <v>Middle East and North Africa</v>
          </cell>
          <cell r="B33">
            <v>378181077.0352186</v>
          </cell>
          <cell r="C33">
            <v>1327016073.271101</v>
          </cell>
          <cell r="D33">
            <v>223109758.15251058</v>
          </cell>
          <cell r="E33">
            <v>194034553.09922275</v>
          </cell>
        </row>
        <row r="34">
          <cell r="A34" t="str">
            <v>Country Operational Technical Support</v>
          </cell>
          <cell r="B34">
            <v>24964665.178498004</v>
          </cell>
          <cell r="C34">
            <v>103796820.45445031</v>
          </cell>
          <cell r="D34">
            <v>13150651.260490697</v>
          </cell>
          <cell r="E34">
            <v>13145198.386560857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2012-onward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end 2012-onwards"/>
    </sheetNames>
    <sheetDataSet>
      <sheetData sheetId="0">
        <row r="3">
          <cell r="B3" t="str">
            <v>Unearmarked</v>
          </cell>
          <cell r="C3" t="str">
            <v>Softly Earmarked</v>
          </cell>
          <cell r="D3" t="str">
            <v>Earmarked</v>
          </cell>
          <cell r="E3" t="str">
            <v>Tightly earmarked</v>
          </cell>
        </row>
        <row r="4">
          <cell r="A4" t="str">
            <v>2012</v>
          </cell>
          <cell r="B4">
            <v>455207685.65500003</v>
          </cell>
          <cell r="C4">
            <v>739653223.61900115</v>
          </cell>
          <cell r="D4">
            <v>450875144.45799965</v>
          </cell>
          <cell r="E4">
            <v>625777088.03800142</v>
          </cell>
          <cell r="M4">
            <v>0.20039843806507512</v>
          </cell>
          <cell r="N4">
            <v>0.32</v>
          </cell>
          <cell r="O4">
            <v>0.19849110100532807</v>
          </cell>
          <cell r="P4">
            <v>0.27548908986297349</v>
          </cell>
        </row>
        <row r="5">
          <cell r="A5" t="str">
            <v>2013</v>
          </cell>
          <cell r="B5">
            <v>470758950.94999975</v>
          </cell>
          <cell r="C5">
            <v>578151274.04600108</v>
          </cell>
          <cell r="D5">
            <v>877016083.74200034</v>
          </cell>
          <cell r="E5">
            <v>992594158.53900051</v>
          </cell>
          <cell r="M5">
            <v>0.16130054807846556</v>
          </cell>
          <cell r="N5">
            <v>0.19809738548293271</v>
          </cell>
          <cell r="O5">
            <v>0.30050023413413374</v>
          </cell>
          <cell r="P5">
            <v>0.34010183230446805</v>
          </cell>
        </row>
        <row r="6">
          <cell r="A6" t="str">
            <v>2014</v>
          </cell>
          <cell r="B6">
            <v>508821959.1500001</v>
          </cell>
          <cell r="C6">
            <v>589657099.04899919</v>
          </cell>
          <cell r="D6">
            <v>1220825546.7509999</v>
          </cell>
          <cell r="E6">
            <v>972934812.98400044</v>
          </cell>
          <cell r="M6">
            <v>0.15455193093742386</v>
          </cell>
          <cell r="N6">
            <v>0.17910516951984934</v>
          </cell>
          <cell r="O6">
            <v>0.37081918772393302</v>
          </cell>
          <cell r="P6">
            <v>0.29552371181879367</v>
          </cell>
        </row>
        <row r="7">
          <cell r="A7" t="str">
            <v>2015</v>
          </cell>
          <cell r="B7">
            <v>514168229.40299988</v>
          </cell>
          <cell r="C7">
            <v>723125795.2749989</v>
          </cell>
          <cell r="D7">
            <v>1331728662.8909986</v>
          </cell>
          <cell r="E7">
            <v>791610166.52899802</v>
          </cell>
          <cell r="M7">
            <v>0.15299744176934327</v>
          </cell>
          <cell r="N7">
            <v>0.21517548231822192</v>
          </cell>
          <cell r="O7">
            <v>0.39627317850775429</v>
          </cell>
          <cell r="P7">
            <v>0.23555389740468058</v>
          </cell>
        </row>
        <row r="8">
          <cell r="A8" t="str">
            <v>2016</v>
          </cell>
          <cell r="B8">
            <v>562617448.96600008</v>
          </cell>
          <cell r="C8">
            <v>786127433.13699973</v>
          </cell>
          <cell r="D8">
            <v>1690594637.9790001</v>
          </cell>
          <cell r="E8">
            <v>862916030.17800045</v>
          </cell>
          <cell r="M8">
            <v>0.14417749983814204</v>
          </cell>
          <cell r="N8">
            <v>0.20145462618013868</v>
          </cell>
          <cell r="O8">
            <v>0.43323524464366736</v>
          </cell>
          <cell r="P8">
            <v>0.22113262933805192</v>
          </cell>
        </row>
        <row r="9">
          <cell r="A9" t="str">
            <v>2017</v>
          </cell>
          <cell r="B9">
            <v>588717702.50400043</v>
          </cell>
          <cell r="C9">
            <v>767901769.88900113</v>
          </cell>
          <cell r="D9">
            <v>1734362353.1360054</v>
          </cell>
          <cell r="E9">
            <v>808068769.27500117</v>
          </cell>
          <cell r="M9">
            <v>0.15099001364294767</v>
          </cell>
          <cell r="N9">
            <v>0.19694583366328464</v>
          </cell>
          <cell r="O9">
            <v>0.45</v>
          </cell>
          <cell r="P9">
            <v>0.2</v>
          </cell>
        </row>
        <row r="10">
          <cell r="A10" t="str">
            <v>2018</v>
          </cell>
          <cell r="B10">
            <v>617441875.26599956</v>
          </cell>
          <cell r="C10">
            <v>754639564.0559994</v>
          </cell>
          <cell r="D10">
            <v>1662401574.6610007</v>
          </cell>
          <cell r="E10">
            <v>1106030020.0909986</v>
          </cell>
          <cell r="M10">
            <v>0.14912207018425358</v>
          </cell>
          <cell r="N10">
            <v>0.18225750235435983</v>
          </cell>
          <cell r="O10">
            <v>0.40149652011246167</v>
          </cell>
          <cell r="P10">
            <v>0.26712390734892488</v>
          </cell>
        </row>
        <row r="11">
          <cell r="A11" t="str">
            <v>2019</v>
          </cell>
          <cell r="B11">
            <v>659497042.07299995</v>
          </cell>
          <cell r="C11">
            <v>596632222.68899906</v>
          </cell>
          <cell r="D11">
            <v>1893897584.9319992</v>
          </cell>
          <cell r="E11">
            <v>1023849354.6250005</v>
          </cell>
          <cell r="M11">
            <v>0.15800589423102024</v>
          </cell>
          <cell r="N11">
            <v>0.14294439832010886</v>
          </cell>
          <cell r="O11">
            <v>0.45375030121215676</v>
          </cell>
          <cell r="P11">
            <v>0.24529940623671412</v>
          </cell>
        </row>
        <row r="12">
          <cell r="A12" t="str">
            <v>2020</v>
          </cell>
          <cell r="B12">
            <v>661240221.19500089</v>
          </cell>
          <cell r="C12">
            <v>715491173.93599975</v>
          </cell>
          <cell r="D12">
            <v>2167017444</v>
          </cell>
          <cell r="E12">
            <v>1192586106</v>
          </cell>
          <cell r="M12">
            <v>0.13961010546042751</v>
          </cell>
          <cell r="N12">
            <v>0.15106431074124321</v>
          </cell>
          <cell r="O12">
            <v>0.4575304468694853</v>
          </cell>
          <cell r="P12">
            <v>0.25179513691469818</v>
          </cell>
        </row>
        <row r="13">
          <cell r="A13" t="str">
            <v>2021</v>
          </cell>
          <cell r="B13">
            <v>716749325.48800004</v>
          </cell>
          <cell r="C13">
            <v>950603705.64699888</v>
          </cell>
          <cell r="D13">
            <v>1913834228.0359998</v>
          </cell>
          <cell r="E13">
            <v>1055507298.7520006</v>
          </cell>
          <cell r="M13">
            <v>0.15458195844780143</v>
          </cell>
          <cell r="N13">
            <v>0.20501753863054126</v>
          </cell>
          <cell r="O13">
            <v>0.41275831395141521</v>
          </cell>
          <cell r="P13">
            <v>0.2276421889702421</v>
          </cell>
        </row>
        <row r="14">
          <cell r="A14" t="str">
            <v>2022</v>
          </cell>
          <cell r="B14">
            <v>763948014.67900014</v>
          </cell>
          <cell r="C14">
            <v>1649385727.3709998</v>
          </cell>
          <cell r="D14">
            <v>2304126634.5260019</v>
          </cell>
          <cell r="E14">
            <v>1091536791.6269968</v>
          </cell>
          <cell r="M14">
            <v>0.13151117009673563</v>
          </cell>
          <cell r="N14">
            <v>0.28393639721488001</v>
          </cell>
          <cell r="O14">
            <v>0.39664791835985325</v>
          </cell>
          <cell r="P14">
            <v>0.18790451432853106</v>
          </cell>
        </row>
        <row r="15">
          <cell r="A15" t="str">
            <v>2023</v>
          </cell>
          <cell r="B15">
            <v>718456005.23000026</v>
          </cell>
          <cell r="C15">
            <v>959379893</v>
          </cell>
          <cell r="D15">
            <v>2093656803</v>
          </cell>
          <cell r="E15">
            <v>1063693289</v>
          </cell>
          <cell r="M15">
            <v>0.14858911460318502</v>
          </cell>
          <cell r="N15">
            <v>0.19841633702168388</v>
          </cell>
          <cell r="O15">
            <v>0.43300439884431596</v>
          </cell>
          <cell r="P15">
            <v>0.21999014953081508</v>
          </cell>
        </row>
        <row r="16">
          <cell r="A16" t="str">
            <v>2024*</v>
          </cell>
          <cell r="B16">
            <v>644877421.39000034</v>
          </cell>
          <cell r="C16">
            <v>458058301.53999996</v>
          </cell>
          <cell r="D16">
            <v>2033049644.54</v>
          </cell>
          <cell r="E16">
            <v>859822984.83999979</v>
          </cell>
          <cell r="M16">
            <v>0.16138847625592279</v>
          </cell>
          <cell r="N16">
            <v>0.11463470245643634</v>
          </cell>
          <cell r="O16">
            <v>0.50879558409368708</v>
          </cell>
          <cell r="P16">
            <v>0.21518123719395379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SP"/>
    </sheetNames>
    <sheetDataSet>
      <sheetData sheetId="0">
        <row r="32">
          <cell r="B32" t="str">
            <v>Recorded contributions*</v>
          </cell>
          <cell r="C32" t="str">
            <v>Income target (provisional)</v>
          </cell>
          <cell r="D32" t="str">
            <v>Total target</v>
          </cell>
          <cell r="E32" t="str">
            <v>Number of donors</v>
          </cell>
        </row>
        <row r="33">
          <cell r="A33" t="str">
            <v>2010</v>
          </cell>
          <cell r="B33">
            <v>72673982.817100003</v>
          </cell>
          <cell r="C33">
            <v>0</v>
          </cell>
          <cell r="E33">
            <v>380826</v>
          </cell>
        </row>
        <row r="34">
          <cell r="A34" t="str">
            <v>2011</v>
          </cell>
          <cell r="B34">
            <v>111075292.3497</v>
          </cell>
          <cell r="C34">
            <v>0</v>
          </cell>
          <cell r="E34">
            <v>487696</v>
          </cell>
        </row>
        <row r="35">
          <cell r="A35" t="str">
            <v>2012</v>
          </cell>
          <cell r="B35">
            <v>130111116.17339998</v>
          </cell>
          <cell r="C35">
            <v>0</v>
          </cell>
          <cell r="E35">
            <v>627975</v>
          </cell>
        </row>
        <row r="36">
          <cell r="A36" t="str">
            <v>2013</v>
          </cell>
          <cell r="B36">
            <v>191026635.13629991</v>
          </cell>
          <cell r="C36">
            <v>0</v>
          </cell>
          <cell r="E36">
            <v>822080</v>
          </cell>
        </row>
        <row r="37">
          <cell r="A37" t="str">
            <v>2014</v>
          </cell>
          <cell r="B37">
            <v>208226483.77710003</v>
          </cell>
          <cell r="C37">
            <v>0</v>
          </cell>
          <cell r="E37">
            <v>961627</v>
          </cell>
        </row>
        <row r="38">
          <cell r="A38" t="str">
            <v>2015</v>
          </cell>
          <cell r="B38">
            <v>283860606.84960008</v>
          </cell>
          <cell r="C38">
            <v>0</v>
          </cell>
          <cell r="E38">
            <v>1459452</v>
          </cell>
        </row>
        <row r="39">
          <cell r="A39" t="str">
            <v>2016</v>
          </cell>
          <cell r="B39">
            <v>351752429.3689999</v>
          </cell>
          <cell r="C39">
            <v>0</v>
          </cell>
          <cell r="E39">
            <v>1567238</v>
          </cell>
        </row>
        <row r="40">
          <cell r="A40" t="str">
            <v>2017</v>
          </cell>
          <cell r="B40">
            <v>400198872.65399998</v>
          </cell>
          <cell r="C40">
            <v>0</v>
          </cell>
          <cell r="E40">
            <v>1923588</v>
          </cell>
        </row>
        <row r="41">
          <cell r="A41">
            <v>2018</v>
          </cell>
          <cell r="B41">
            <v>422713872</v>
          </cell>
          <cell r="C41">
            <v>0</v>
          </cell>
          <cell r="E41">
            <v>2066708</v>
          </cell>
        </row>
        <row r="42">
          <cell r="A42">
            <v>2019</v>
          </cell>
          <cell r="B42">
            <v>421656075</v>
          </cell>
          <cell r="C42">
            <v>0</v>
          </cell>
          <cell r="E42">
            <v>2400995</v>
          </cell>
        </row>
        <row r="43">
          <cell r="A43">
            <v>2020</v>
          </cell>
          <cell r="B43">
            <v>537532106</v>
          </cell>
          <cell r="C43">
            <v>0</v>
          </cell>
          <cell r="E43">
            <v>2796204</v>
          </cell>
        </row>
        <row r="44">
          <cell r="A44">
            <v>2021</v>
          </cell>
          <cell r="B44">
            <v>625279989</v>
          </cell>
          <cell r="C44">
            <v>0</v>
          </cell>
          <cell r="E44">
            <v>2709771</v>
          </cell>
        </row>
        <row r="45">
          <cell r="A45">
            <v>2022</v>
          </cell>
          <cell r="B45">
            <v>1245538357</v>
          </cell>
          <cell r="C45">
            <v>0</v>
          </cell>
          <cell r="E45">
            <v>3589515</v>
          </cell>
        </row>
        <row r="46">
          <cell r="A46">
            <v>2023</v>
          </cell>
          <cell r="B46">
            <v>724452201.07000077</v>
          </cell>
          <cell r="E46">
            <v>3138048</v>
          </cell>
        </row>
        <row r="47">
          <cell r="A47">
            <v>2024</v>
          </cell>
          <cell r="B47">
            <v>413783408.21000022</v>
          </cell>
          <cell r="C47">
            <v>256216591.78999978</v>
          </cell>
          <cell r="D47">
            <v>670000000</v>
          </cell>
          <cell r="E47">
            <v>3216071</v>
          </cell>
        </row>
      </sheetData>
    </sheetDataSet>
  </externalBook>
</externalLink>
</file>

<file path=xl/theme/theme1.xml><?xml version="1.0" encoding="utf-8"?>
<a:theme xmlns:a="http://schemas.openxmlformats.org/drawingml/2006/main" name="UNHCR">
  <a:themeElements>
    <a:clrScheme name="UNHCR2">
      <a:dk1>
        <a:sysClr val="windowText" lastClr="000000"/>
      </a:dk1>
      <a:lt1>
        <a:sysClr val="window" lastClr="FFFFFF"/>
      </a:lt1>
      <a:dk2>
        <a:srgbClr val="0072BC"/>
      </a:dk2>
      <a:lt2>
        <a:srgbClr val="E6E6E6"/>
      </a:lt2>
      <a:accent1>
        <a:srgbClr val="18375F"/>
      </a:accent1>
      <a:accent2>
        <a:srgbClr val="80B9DE"/>
      </a:accent2>
      <a:accent3>
        <a:srgbClr val="FAEB00"/>
      </a:accent3>
      <a:accent4>
        <a:srgbClr val="00B398"/>
      </a:accent4>
      <a:accent5>
        <a:srgbClr val="EF4A60"/>
      </a:accent5>
      <a:accent6>
        <a:srgbClr val="A5A5A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atawrapper.de/_/Zc4pU/?v=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tawrapper.de/_/Qfdlz/?v=2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3EF1-CC09-4767-9B2A-C9781082EE0E}">
  <dimension ref="B2:M16"/>
  <sheetViews>
    <sheetView workbookViewId="0">
      <selection activeCell="G21" sqref="G21"/>
    </sheetView>
  </sheetViews>
  <sheetFormatPr defaultColWidth="7.75" defaultRowHeight="14.25"/>
  <cols>
    <col min="2" max="2" width="34.5" customWidth="1"/>
    <col min="3" max="3" width="14.125" customWidth="1"/>
    <col min="7" max="7" width="12" customWidth="1"/>
    <col min="8" max="8" width="16.5" customWidth="1"/>
    <col min="9" max="9" width="11.375" customWidth="1"/>
  </cols>
  <sheetData>
    <row r="2" spans="2:13" ht="15">
      <c r="B2" s="1" t="s">
        <v>0</v>
      </c>
      <c r="C2" s="2"/>
      <c r="D2" s="3"/>
      <c r="E2" s="3"/>
      <c r="H2" s="95"/>
    </row>
    <row r="3" spans="2:13" ht="15">
      <c r="B3" s="1"/>
      <c r="C3" s="2"/>
      <c r="D3" s="3"/>
      <c r="E3" s="3"/>
    </row>
    <row r="4" spans="2:13" ht="63.75">
      <c r="B4" s="4" t="s">
        <v>1</v>
      </c>
      <c r="C4" s="5" t="s">
        <v>2</v>
      </c>
      <c r="D4" s="6" t="s">
        <v>3</v>
      </c>
      <c r="E4" s="6" t="s">
        <v>4</v>
      </c>
      <c r="F4" s="7" t="s">
        <v>400</v>
      </c>
      <c r="G4" s="8"/>
      <c r="H4" s="40">
        <v>2024</v>
      </c>
      <c r="I4" s="10" t="s">
        <v>5</v>
      </c>
      <c r="J4" s="9" t="s">
        <v>401</v>
      </c>
      <c r="M4" t="s">
        <v>6</v>
      </c>
    </row>
    <row r="5" spans="2:13">
      <c r="B5" s="11"/>
      <c r="C5" s="12"/>
      <c r="D5" s="13"/>
      <c r="E5" s="13"/>
      <c r="H5" s="41"/>
    </row>
    <row r="6" spans="2:13" ht="42.75">
      <c r="B6" s="14" t="s">
        <v>7</v>
      </c>
      <c r="C6" s="15">
        <v>2591441252.2429829</v>
      </c>
      <c r="D6" s="16">
        <v>0.2658406287695767</v>
      </c>
      <c r="E6" s="16">
        <v>0.25288507139458455</v>
      </c>
      <c r="F6" s="17">
        <v>-0.03</v>
      </c>
      <c r="G6" s="17"/>
      <c r="H6" s="42">
        <v>2670093035.369832</v>
      </c>
      <c r="I6" s="18">
        <f>C6-H6</f>
        <v>-78651783.126849174</v>
      </c>
      <c r="J6" s="19">
        <f>I6/H6</f>
        <v>-2.9456570271138582E-2</v>
      </c>
    </row>
    <row r="7" spans="2:13" ht="28.5">
      <c r="B7" s="14" t="s">
        <v>8</v>
      </c>
      <c r="C7" s="15">
        <v>4427035558.69557</v>
      </c>
      <c r="D7" s="16">
        <v>0.45414339047441993</v>
      </c>
      <c r="E7" s="16">
        <v>0.43201102952193127</v>
      </c>
      <c r="F7" s="17">
        <v>-0.12</v>
      </c>
      <c r="G7" s="17"/>
      <c r="H7" s="42">
        <v>5014444102.1464462</v>
      </c>
      <c r="I7" s="18">
        <f>C7-H7</f>
        <v>-587408543.45087624</v>
      </c>
      <c r="J7" s="19">
        <f t="shared" ref="J7:J15" si="0">I7/H7</f>
        <v>-0.11714330272411141</v>
      </c>
    </row>
    <row r="8" spans="2:13" ht="42.75">
      <c r="B8" s="14" t="s">
        <v>9</v>
      </c>
      <c r="C8" s="15">
        <v>1365095022.3698053</v>
      </c>
      <c r="D8" s="16">
        <v>0.14003702332163917</v>
      </c>
      <c r="E8" s="16">
        <v>0.13321241679454901</v>
      </c>
      <c r="F8" s="17">
        <v>-0.01</v>
      </c>
      <c r="G8" s="17"/>
      <c r="H8" s="42">
        <v>1384260908.7213759</v>
      </c>
      <c r="I8" s="18">
        <f>C8-H8</f>
        <v>-19165886.351570606</v>
      </c>
      <c r="J8" s="19">
        <f t="shared" si="0"/>
        <v>-1.3845573642091713E-2</v>
      </c>
    </row>
    <row r="9" spans="2:13" ht="28.5">
      <c r="B9" s="14" t="s">
        <v>10</v>
      </c>
      <c r="C9" s="15">
        <v>1364528990.2462394</v>
      </c>
      <c r="D9" s="16">
        <v>0.13997895743436417</v>
      </c>
      <c r="E9" s="16">
        <v>0.13315718070773605</v>
      </c>
      <c r="F9" s="20">
        <v>0.16</v>
      </c>
      <c r="G9" s="17"/>
      <c r="H9" s="42">
        <v>1179383650.2323499</v>
      </c>
      <c r="I9" s="18">
        <f>C9-H9</f>
        <v>185145340.01388955</v>
      </c>
      <c r="J9" s="19">
        <f t="shared" si="0"/>
        <v>0.15698482845460351</v>
      </c>
    </row>
    <row r="10" spans="2:13" ht="30">
      <c r="B10" s="21" t="s">
        <v>11</v>
      </c>
      <c r="C10" s="22">
        <v>9748100823.5545979</v>
      </c>
      <c r="D10" s="23">
        <v>1</v>
      </c>
      <c r="E10" s="23">
        <v>0.95126569841880093</v>
      </c>
      <c r="F10" s="24">
        <v>-0.05</v>
      </c>
      <c r="G10" s="17"/>
      <c r="H10" s="42">
        <f>SUM(H6:H9)</f>
        <v>10248181696.470003</v>
      </c>
      <c r="I10" s="18">
        <f>C10-H10</f>
        <v>-500080872.91540527</v>
      </c>
      <c r="J10" s="19">
        <f t="shared" si="0"/>
        <v>-4.879703421804657E-2</v>
      </c>
    </row>
    <row r="11" spans="2:13" ht="15">
      <c r="B11" s="25"/>
      <c r="C11" s="26"/>
      <c r="D11" s="27"/>
      <c r="E11" s="27"/>
      <c r="F11" s="28"/>
      <c r="G11" s="28"/>
      <c r="H11" s="41"/>
    </row>
    <row r="12" spans="2:13">
      <c r="B12" s="29" t="s">
        <v>12</v>
      </c>
      <c r="C12" s="15">
        <v>487405041.27154422</v>
      </c>
      <c r="D12" s="16"/>
      <c r="E12" s="16">
        <v>4.7563284930094887E-2</v>
      </c>
      <c r="F12" s="17">
        <v>-0.04</v>
      </c>
      <c r="G12" s="17"/>
      <c r="H12" s="43">
        <v>505222302</v>
      </c>
      <c r="I12" s="18">
        <f>C12-H12</f>
        <v>-17817260.728455782</v>
      </c>
      <c r="J12" s="19">
        <f t="shared" si="0"/>
        <v>-3.5266180170438678E-2</v>
      </c>
    </row>
    <row r="13" spans="2:13">
      <c r="B13" s="29" t="s">
        <v>13</v>
      </c>
      <c r="C13" s="15">
        <v>12000000</v>
      </c>
      <c r="D13" s="16"/>
      <c r="E13" s="16">
        <v>1.1710166511042627E-3</v>
      </c>
      <c r="F13" s="17">
        <v>0</v>
      </c>
      <c r="G13" s="17"/>
      <c r="H13" s="43">
        <v>12000000</v>
      </c>
      <c r="I13" s="18">
        <f>C13-H13</f>
        <v>0</v>
      </c>
      <c r="J13" s="19">
        <f t="shared" si="0"/>
        <v>0</v>
      </c>
    </row>
    <row r="14" spans="2:13">
      <c r="B14" s="29"/>
      <c r="C14" s="30"/>
      <c r="D14" s="16"/>
      <c r="E14" s="16"/>
      <c r="F14" s="28"/>
      <c r="G14" s="28"/>
      <c r="H14" s="41"/>
    </row>
    <row r="15" spans="2:13" ht="15">
      <c r="B15" s="31" t="s">
        <v>14</v>
      </c>
      <c r="C15" s="32">
        <v>10247505864.826141</v>
      </c>
      <c r="D15" s="33"/>
      <c r="E15" s="33">
        <v>1</v>
      </c>
      <c r="F15" s="34">
        <v>-0.05</v>
      </c>
      <c r="G15" s="35"/>
      <c r="H15" s="44">
        <v>10765403998</v>
      </c>
      <c r="I15" s="39">
        <f>C15-H15</f>
        <v>-517898133.17385864</v>
      </c>
      <c r="J15" s="45">
        <f t="shared" si="0"/>
        <v>-4.8107635651209554E-2</v>
      </c>
    </row>
    <row r="16" spans="2:13" ht="15">
      <c r="B16" s="36"/>
      <c r="C16" s="37"/>
      <c r="D16" s="38"/>
      <c r="E16" s="3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C8BD8-A1E7-415C-8069-AB90866E1A89}">
  <dimension ref="A1:F24"/>
  <sheetViews>
    <sheetView workbookViewId="0">
      <selection activeCell="H26" sqref="H26"/>
    </sheetView>
  </sheetViews>
  <sheetFormatPr defaultColWidth="7.75" defaultRowHeight="14.25"/>
  <cols>
    <col min="1" max="1" width="52" customWidth="1"/>
    <col min="2" max="2" width="31.375" customWidth="1"/>
    <col min="3" max="3" width="16.5" customWidth="1"/>
    <col min="4" max="4" width="7.375" customWidth="1"/>
  </cols>
  <sheetData>
    <row r="1" spans="1:6" ht="15.75">
      <c r="A1" s="253" t="s">
        <v>313</v>
      </c>
      <c r="B1" s="254"/>
      <c r="C1" s="254"/>
      <c r="D1" s="254"/>
    </row>
    <row r="2" spans="1:6" ht="15">
      <c r="A2" s="254"/>
      <c r="B2" s="254"/>
      <c r="C2" s="254"/>
      <c r="D2" s="254"/>
    </row>
    <row r="3" spans="1:6" ht="30">
      <c r="A3" s="255" t="s">
        <v>314</v>
      </c>
      <c r="B3" s="256" t="s">
        <v>315</v>
      </c>
      <c r="C3" s="257" t="s">
        <v>2</v>
      </c>
      <c r="D3" s="258" t="s">
        <v>316</v>
      </c>
    </row>
    <row r="4" spans="1:6" ht="15">
      <c r="A4" s="259"/>
      <c r="B4" s="260"/>
      <c r="C4" s="261"/>
      <c r="D4" s="262"/>
    </row>
    <row r="5" spans="1:6">
      <c r="A5" s="263" t="s">
        <v>57</v>
      </c>
      <c r="B5" s="264" t="s">
        <v>317</v>
      </c>
      <c r="C5" s="265">
        <v>2079011693.0893438</v>
      </c>
      <c r="D5" s="266">
        <v>0.2028797758706736</v>
      </c>
    </row>
    <row r="6" spans="1:6">
      <c r="A6" s="267" t="s">
        <v>61</v>
      </c>
      <c r="B6" s="268" t="s">
        <v>318</v>
      </c>
      <c r="C6" s="265">
        <v>531152810.49454528</v>
      </c>
      <c r="D6" s="269">
        <v>5.1832398780828216E-2</v>
      </c>
    </row>
    <row r="7" spans="1:6">
      <c r="A7" s="270" t="s">
        <v>63</v>
      </c>
      <c r="B7" s="268" t="s">
        <v>319</v>
      </c>
      <c r="C7" s="271">
        <v>480959232.50380486</v>
      </c>
      <c r="D7" s="269">
        <v>4.6934272480356767E-2</v>
      </c>
    </row>
    <row r="8" spans="1:6">
      <c r="A8" s="272" t="s">
        <v>49</v>
      </c>
      <c r="B8" s="331" t="s">
        <v>320</v>
      </c>
      <c r="C8" s="273">
        <v>354037686.89303941</v>
      </c>
      <c r="D8" s="274">
        <v>3.4548668872515495E-2</v>
      </c>
    </row>
    <row r="9" spans="1:6">
      <c r="A9" s="202" t="s">
        <v>55</v>
      </c>
      <c r="B9" s="332"/>
      <c r="C9" s="275">
        <v>597850172.12246788</v>
      </c>
      <c r="D9" s="276">
        <v>5.8341042201746532E-2</v>
      </c>
    </row>
    <row r="10" spans="1:6">
      <c r="A10" s="272" t="s">
        <v>65</v>
      </c>
      <c r="B10" s="277" t="s">
        <v>321</v>
      </c>
      <c r="C10" s="271">
        <v>245204577.46118075</v>
      </c>
      <c r="D10" s="274">
        <v>2.3928220261168937E-2</v>
      </c>
    </row>
    <row r="11" spans="1:6" ht="28.5">
      <c r="A11" s="272" t="s">
        <v>67</v>
      </c>
      <c r="B11" s="278" t="s">
        <v>322</v>
      </c>
      <c r="C11" s="265">
        <v>545199900.44515848</v>
      </c>
      <c r="D11" s="266">
        <v>5.3203180133472167E-2</v>
      </c>
    </row>
    <row r="12" spans="1:6">
      <c r="A12" s="272" t="s">
        <v>47</v>
      </c>
      <c r="B12" s="331" t="s">
        <v>323</v>
      </c>
      <c r="C12" s="271">
        <v>284014303.38757086</v>
      </c>
      <c r="D12" s="266">
        <v>2.7715456534885233E-2</v>
      </c>
    </row>
    <row r="13" spans="1:6">
      <c r="A13" s="279" t="s">
        <v>73</v>
      </c>
      <c r="B13" s="332"/>
      <c r="C13" s="275">
        <v>427586712.75532752</v>
      </c>
      <c r="D13" s="276">
        <v>4.1725930035618607E-2</v>
      </c>
    </row>
    <row r="14" spans="1:6" ht="28.5">
      <c r="A14" s="280" t="s">
        <v>59</v>
      </c>
      <c r="B14" s="277" t="s">
        <v>324</v>
      </c>
      <c r="C14" s="265">
        <v>1024920200.4496081</v>
      </c>
      <c r="D14" s="274">
        <v>0.100016551731634</v>
      </c>
    </row>
    <row r="15" spans="1:6" ht="28.5">
      <c r="A15" s="281" t="s">
        <v>43</v>
      </c>
      <c r="B15" s="277" t="s">
        <v>325</v>
      </c>
      <c r="C15" s="265">
        <v>725139580.90599501</v>
      </c>
      <c r="D15" s="269">
        <v>7.0762543634640462E-2</v>
      </c>
      <c r="F15" s="333"/>
    </row>
    <row r="16" spans="1:6">
      <c r="A16" s="282" t="s">
        <v>83</v>
      </c>
      <c r="B16" s="278" t="s">
        <v>326</v>
      </c>
      <c r="C16" s="271">
        <v>421266656.44778502</v>
      </c>
      <c r="D16" s="283">
        <v>4.1109189104614537E-2</v>
      </c>
    </row>
    <row r="17" spans="1:4" ht="15">
      <c r="A17" s="284" t="s">
        <v>327</v>
      </c>
      <c r="B17" s="285"/>
      <c r="C17" s="286">
        <v>7716343526.9558277</v>
      </c>
      <c r="D17" s="287">
        <v>0.75299722964215465</v>
      </c>
    </row>
    <row r="18" spans="1:4" ht="15">
      <c r="A18" s="288" t="s">
        <v>328</v>
      </c>
      <c r="B18" s="289"/>
      <c r="C18" s="290">
        <v>2031757296.5987859</v>
      </c>
      <c r="D18" s="291">
        <v>0.19826846877664642</v>
      </c>
    </row>
    <row r="19" spans="1:4" ht="15">
      <c r="A19" s="288" t="s">
        <v>11</v>
      </c>
      <c r="B19" s="289"/>
      <c r="C19" s="290">
        <v>9748100823.5546131</v>
      </c>
      <c r="D19" s="291">
        <v>0.95126569841880104</v>
      </c>
    </row>
    <row r="20" spans="1:4" ht="15">
      <c r="A20" s="292"/>
      <c r="B20" s="293"/>
      <c r="C20" s="294"/>
      <c r="D20" s="295"/>
    </row>
    <row r="21" spans="1:4">
      <c r="A21" s="296" t="s">
        <v>90</v>
      </c>
      <c r="B21" s="297"/>
      <c r="C21" s="273">
        <v>487405041.27154422</v>
      </c>
      <c r="D21" s="269">
        <v>4.7563284930094818E-2</v>
      </c>
    </row>
    <row r="22" spans="1:4">
      <c r="A22" s="296" t="s">
        <v>13</v>
      </c>
      <c r="B22" s="298"/>
      <c r="C22" s="299">
        <v>12000000</v>
      </c>
      <c r="D22" s="266">
        <v>1.171016651104261E-3</v>
      </c>
    </row>
    <row r="23" spans="1:4">
      <c r="A23" s="300"/>
      <c r="B23" s="300"/>
      <c r="C23" s="301"/>
      <c r="D23" s="274"/>
    </row>
    <row r="24" spans="1:4" ht="15">
      <c r="A24" s="302" t="s">
        <v>14</v>
      </c>
      <c r="B24" s="302"/>
      <c r="C24" s="303">
        <v>10247505864.826157</v>
      </c>
      <c r="D24" s="304">
        <v>1</v>
      </c>
    </row>
  </sheetData>
  <mergeCells count="2">
    <mergeCell ref="B8:B9"/>
    <mergeCell ref="B12:B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A83B-8777-49E8-BD5A-FD9681147E6A}">
  <dimension ref="A1:R48"/>
  <sheetViews>
    <sheetView topLeftCell="A10" workbookViewId="0">
      <selection activeCell="I34" sqref="I34"/>
    </sheetView>
  </sheetViews>
  <sheetFormatPr defaultRowHeight="14.25"/>
  <cols>
    <col min="2" max="8" width="16.625" customWidth="1"/>
    <col min="9" max="9" width="15" customWidth="1"/>
    <col min="12" max="12" width="7.5" customWidth="1"/>
    <col min="13" max="13" width="13.5" customWidth="1"/>
    <col min="14" max="14" width="13.25" customWidth="1"/>
    <col min="16" max="16" width="11.375" customWidth="1"/>
  </cols>
  <sheetData>
    <row r="1" spans="1:18">
      <c r="G1" s="95" t="s">
        <v>351</v>
      </c>
      <c r="I1" s="95"/>
      <c r="J1" s="95"/>
      <c r="K1" s="95"/>
      <c r="L1" s="95"/>
      <c r="M1" s="95"/>
      <c r="N1" s="95"/>
      <c r="O1" s="95"/>
      <c r="P1" s="95"/>
    </row>
    <row r="2" spans="1:18">
      <c r="I2" s="95"/>
      <c r="J2" s="95"/>
      <c r="K2" s="95"/>
      <c r="L2" s="95"/>
      <c r="M2" s="95"/>
      <c r="N2" s="95"/>
      <c r="O2" s="95"/>
      <c r="P2" s="95"/>
    </row>
    <row r="3" spans="1:18">
      <c r="A3" t="s">
        <v>352</v>
      </c>
      <c r="B3" t="s">
        <v>353</v>
      </c>
      <c r="C3" t="s">
        <v>354</v>
      </c>
      <c r="D3" t="s">
        <v>355</v>
      </c>
      <c r="E3" t="s">
        <v>356</v>
      </c>
      <c r="F3" s="95" t="s">
        <v>357</v>
      </c>
      <c r="G3" t="s">
        <v>358</v>
      </c>
      <c r="H3" t="s">
        <v>359</v>
      </c>
      <c r="I3" s="95" t="s">
        <v>360</v>
      </c>
      <c r="J3" s="95"/>
      <c r="K3" s="95"/>
      <c r="L3" s="95" t="s">
        <v>352</v>
      </c>
      <c r="M3" s="95" t="s">
        <v>353</v>
      </c>
      <c r="N3" s="95" t="s">
        <v>354</v>
      </c>
      <c r="O3" s="95" t="s">
        <v>355</v>
      </c>
      <c r="P3" s="95" t="s">
        <v>356</v>
      </c>
      <c r="Q3" s="334"/>
    </row>
    <row r="4" spans="1:18">
      <c r="A4" t="s">
        <v>364</v>
      </c>
      <c r="B4" s="18">
        <v>514168229.40299988</v>
      </c>
      <c r="C4" s="18">
        <v>723125795.2749989</v>
      </c>
      <c r="D4" s="18">
        <v>1331728662.8909986</v>
      </c>
      <c r="E4" s="18">
        <v>791610166.52899802</v>
      </c>
      <c r="F4" s="99">
        <v>44129400</v>
      </c>
      <c r="G4" s="18">
        <v>3871776432.9020047</v>
      </c>
      <c r="H4" s="335">
        <v>7232409287</v>
      </c>
      <c r="I4" s="342">
        <v>3360632854.0979953</v>
      </c>
      <c r="J4" s="343"/>
      <c r="K4" s="95"/>
      <c r="L4" s="95" t="s">
        <v>364</v>
      </c>
      <c r="M4" s="344">
        <f>B4/$I4</f>
        <v>0.15299744176934327</v>
      </c>
      <c r="N4" s="344">
        <f>C4/$I4</f>
        <v>0.21517548231822192</v>
      </c>
      <c r="O4" s="344">
        <f>D4/$I4</f>
        <v>0.39627317850775429</v>
      </c>
      <c r="P4" s="344">
        <f>E4/$I4</f>
        <v>0.23555389740468058</v>
      </c>
      <c r="Q4" s="336"/>
      <c r="R4" s="334"/>
    </row>
    <row r="5" spans="1:18">
      <c r="A5" t="s">
        <v>365</v>
      </c>
      <c r="B5" s="18">
        <v>562617448.96600008</v>
      </c>
      <c r="C5" s="18">
        <v>786127433.13699973</v>
      </c>
      <c r="D5" s="18">
        <v>1690594637.9790001</v>
      </c>
      <c r="E5" s="18">
        <v>862916030.17800045</v>
      </c>
      <c r="F5" s="99">
        <v>41175000</v>
      </c>
      <c r="G5" s="18">
        <v>3607447253.7399998</v>
      </c>
      <c r="H5" s="335">
        <v>7509702804</v>
      </c>
      <c r="I5" s="342">
        <v>3902255550.2600002</v>
      </c>
      <c r="J5" s="343"/>
      <c r="K5" s="95"/>
      <c r="L5" s="95" t="s">
        <v>365</v>
      </c>
      <c r="M5" s="344">
        <f>B5/$I5</f>
        <v>0.14417749983814204</v>
      </c>
      <c r="N5" s="344">
        <f>C5/$I5</f>
        <v>0.20145462618013868</v>
      </c>
      <c r="O5" s="344">
        <f>D5/$I5</f>
        <v>0.43323524464366736</v>
      </c>
      <c r="P5" s="344">
        <f>E5/$I5</f>
        <v>0.22113262933805192</v>
      </c>
      <c r="Q5" s="336"/>
      <c r="R5" s="334"/>
    </row>
    <row r="6" spans="1:18">
      <c r="A6" t="s">
        <v>366</v>
      </c>
      <c r="B6" s="18">
        <v>588717702.50400043</v>
      </c>
      <c r="C6" s="18">
        <v>767901769.88900113</v>
      </c>
      <c r="D6" s="18">
        <v>1734362353.1360054</v>
      </c>
      <c r="E6" s="18">
        <v>808068769.27500117</v>
      </c>
      <c r="F6" s="99">
        <v>43399500</v>
      </c>
      <c r="G6" s="18">
        <v>4063806658.195992</v>
      </c>
      <c r="H6" s="335">
        <v>7962857253</v>
      </c>
      <c r="I6" s="342">
        <v>3899050594.804008</v>
      </c>
      <c r="J6" s="343"/>
      <c r="K6" s="95"/>
      <c r="L6" s="95" t="s">
        <v>366</v>
      </c>
      <c r="M6" s="344">
        <f>B6/$I6</f>
        <v>0.15099001364294767</v>
      </c>
      <c r="N6" s="344">
        <f>C6/$I6</f>
        <v>0.19694583366328464</v>
      </c>
      <c r="O6" s="344">
        <v>0.45</v>
      </c>
      <c r="P6" s="344">
        <v>0.2</v>
      </c>
      <c r="Q6" s="336"/>
      <c r="R6" s="334"/>
    </row>
    <row r="7" spans="1:18">
      <c r="A7" t="s">
        <v>367</v>
      </c>
      <c r="B7" s="18">
        <v>617441875.26599956</v>
      </c>
      <c r="C7" s="18">
        <v>754639564.0559994</v>
      </c>
      <c r="D7" s="18">
        <v>1662401574.6610007</v>
      </c>
      <c r="E7" s="18">
        <v>1106030020.0909986</v>
      </c>
      <c r="F7" s="99">
        <v>42997200</v>
      </c>
      <c r="G7" s="18">
        <v>4079939977.9260015</v>
      </c>
      <c r="H7" s="335">
        <v>8220453012</v>
      </c>
      <c r="I7" s="342">
        <v>4140513034.0739985</v>
      </c>
      <c r="J7" s="343"/>
      <c r="K7" s="95"/>
      <c r="L7" s="95" t="s">
        <v>367</v>
      </c>
      <c r="M7" s="344">
        <f>B7/$I7</f>
        <v>0.14912207018425358</v>
      </c>
      <c r="N7" s="344">
        <f>C7/$I7</f>
        <v>0.18225750235435983</v>
      </c>
      <c r="O7" s="344">
        <f>D7/$I7</f>
        <v>0.40149652011246167</v>
      </c>
      <c r="P7" s="344">
        <f>E7/$I7</f>
        <v>0.26712390734892488</v>
      </c>
      <c r="Q7" s="336"/>
      <c r="R7" s="334"/>
    </row>
    <row r="8" spans="1:18">
      <c r="A8" t="s">
        <v>368</v>
      </c>
      <c r="B8" s="18">
        <v>659497042.07299995</v>
      </c>
      <c r="C8" s="18">
        <v>596632222.68899906</v>
      </c>
      <c r="D8" s="18">
        <v>1893897584.9319992</v>
      </c>
      <c r="E8" s="18">
        <v>1023849354.6250005</v>
      </c>
      <c r="F8" s="99">
        <v>43306822</v>
      </c>
      <c r="G8" s="18">
        <v>4462051264.4410114</v>
      </c>
      <c r="H8" s="335">
        <v>8635927468.7600098</v>
      </c>
      <c r="I8" s="342">
        <v>4173876204.3189988</v>
      </c>
      <c r="J8" s="343"/>
      <c r="K8" s="95"/>
      <c r="L8" s="95" t="s">
        <v>368</v>
      </c>
      <c r="M8" s="344">
        <f>B8/$I8</f>
        <v>0.15800589423102024</v>
      </c>
      <c r="N8" s="344">
        <f>C8/$I8</f>
        <v>0.14294439832010886</v>
      </c>
      <c r="O8" s="344">
        <f>D8/$I8</f>
        <v>0.45375030121215676</v>
      </c>
      <c r="P8" s="344">
        <f>E8/$I8</f>
        <v>0.24529940623671412</v>
      </c>
      <c r="Q8" s="336"/>
      <c r="R8" s="334"/>
    </row>
    <row r="9" spans="1:18">
      <c r="A9" t="s">
        <v>369</v>
      </c>
      <c r="B9" s="18">
        <v>661240221.19500089</v>
      </c>
      <c r="C9" s="18">
        <v>715491173.93599975</v>
      </c>
      <c r="D9" s="18">
        <v>2167017444</v>
      </c>
      <c r="E9" s="18">
        <v>1192586106</v>
      </c>
      <c r="F9" s="99">
        <v>40114900</v>
      </c>
      <c r="G9" s="18">
        <v>4395013460.5119944</v>
      </c>
      <c r="H9" s="335">
        <v>9131348405.7099895</v>
      </c>
      <c r="I9" s="342">
        <v>4736334945.198</v>
      </c>
      <c r="J9" s="343"/>
      <c r="K9" s="95"/>
      <c r="L9" s="345" t="s">
        <v>369</v>
      </c>
      <c r="M9" s="344">
        <f>B9/$I9</f>
        <v>0.13961010546042751</v>
      </c>
      <c r="N9" s="344">
        <f>C9/$I9</f>
        <v>0.15106431074124321</v>
      </c>
      <c r="O9" s="344">
        <f>D9/$I9</f>
        <v>0.4575304468694853</v>
      </c>
      <c r="P9" s="344">
        <f>E9/$I9</f>
        <v>0.25179513691469818</v>
      </c>
      <c r="Q9" s="336"/>
      <c r="R9" s="334"/>
    </row>
    <row r="10" spans="1:18">
      <c r="A10" s="340" t="s">
        <v>370</v>
      </c>
      <c r="B10" s="18">
        <v>716749325.48800004</v>
      </c>
      <c r="C10" s="18">
        <v>950603705.64699888</v>
      </c>
      <c r="D10" s="18">
        <v>1913834228.0359998</v>
      </c>
      <c r="E10" s="18">
        <v>1055507298.7520006</v>
      </c>
      <c r="F10" s="99">
        <v>43181800</v>
      </c>
      <c r="G10" s="18">
        <f>H10-SUM(B10:F10)</f>
        <v>4567676567.1409979</v>
      </c>
      <c r="H10" s="335">
        <v>9247552925.0639973</v>
      </c>
      <c r="I10" s="338">
        <f>SUM(B10:E10)</f>
        <v>4636694557.9229994</v>
      </c>
      <c r="J10" s="335"/>
      <c r="K10" s="95"/>
      <c r="L10" s="340" t="s">
        <v>370</v>
      </c>
      <c r="M10" s="337">
        <f>B10/$I10</f>
        <v>0.15458195844780143</v>
      </c>
      <c r="N10" s="337">
        <f>C10/$I10</f>
        <v>0.20501753863054126</v>
      </c>
      <c r="O10" s="337">
        <f>D10/$I10</f>
        <v>0.41275831395141521</v>
      </c>
      <c r="P10" s="337">
        <f>E10/$I10</f>
        <v>0.2276421889702421</v>
      </c>
      <c r="Q10" s="339"/>
      <c r="R10" s="334"/>
    </row>
    <row r="11" spans="1:18">
      <c r="A11" s="340" t="s">
        <v>371</v>
      </c>
      <c r="B11" s="18">
        <v>763948014.67900014</v>
      </c>
      <c r="C11" s="18">
        <v>1649385727.3709998</v>
      </c>
      <c r="D11" s="18">
        <v>2304126634.5260019</v>
      </c>
      <c r="E11" s="18">
        <v>1091536791.6269968</v>
      </c>
      <c r="F11" s="99">
        <v>42215850.219999999</v>
      </c>
      <c r="G11" s="18">
        <f>H11-SUM(B11:F11)</f>
        <v>4862789550.8149996</v>
      </c>
      <c r="H11" s="335">
        <v>10714002569.237999</v>
      </c>
      <c r="I11" s="338">
        <f>SUM(B11:E11)</f>
        <v>5808997168.2029991</v>
      </c>
      <c r="J11" s="335"/>
      <c r="K11" s="95"/>
      <c r="L11" s="340" t="s">
        <v>371</v>
      </c>
      <c r="M11" s="337">
        <f>B11/$I11</f>
        <v>0.13151117009673563</v>
      </c>
      <c r="N11" s="337">
        <f>C11/$I11</f>
        <v>0.28393639721488001</v>
      </c>
      <c r="O11" s="337">
        <f>D11/$I11</f>
        <v>0.39664791835985325</v>
      </c>
      <c r="P11" s="337">
        <f>E11/$I11</f>
        <v>0.18790451432853106</v>
      </c>
      <c r="Q11" s="336"/>
      <c r="R11" s="334"/>
    </row>
    <row r="12" spans="1:18">
      <c r="A12" s="340" t="s">
        <v>372</v>
      </c>
      <c r="B12" s="18">
        <v>718456005.23000026</v>
      </c>
      <c r="C12" s="18">
        <v>959379893</v>
      </c>
      <c r="D12" s="18">
        <v>2093656803</v>
      </c>
      <c r="E12" s="18">
        <v>1063693289</v>
      </c>
      <c r="F12" s="99">
        <v>44633900</v>
      </c>
      <c r="G12" s="18">
        <v>6093525863.2700224</v>
      </c>
      <c r="H12" s="335">
        <v>10928711853.500023</v>
      </c>
      <c r="I12" s="338">
        <f>SUM(B12:E12)</f>
        <v>4835185990.2300005</v>
      </c>
      <c r="J12" s="335"/>
      <c r="K12" s="95"/>
      <c r="L12" s="340" t="s">
        <v>372</v>
      </c>
      <c r="M12" s="337">
        <f>B12/$I12</f>
        <v>0.14858911460318502</v>
      </c>
      <c r="N12" s="337">
        <f>C12/$I12</f>
        <v>0.19841633702168388</v>
      </c>
      <c r="O12" s="337">
        <f>D12/$I12</f>
        <v>0.43300439884431596</v>
      </c>
      <c r="P12" s="337">
        <f>E12/$I12</f>
        <v>0.21999014953081508</v>
      </c>
      <c r="Q12" s="336"/>
      <c r="R12" s="334"/>
    </row>
    <row r="13" spans="1:18">
      <c r="A13" s="340" t="s">
        <v>304</v>
      </c>
      <c r="B13" s="18">
        <v>644877421.39000034</v>
      </c>
      <c r="C13" s="18">
        <v>458058301.53999996</v>
      </c>
      <c r="D13" s="18">
        <v>2033049644.54</v>
      </c>
      <c r="E13" s="18">
        <v>859822984.83999979</v>
      </c>
      <c r="F13" s="99">
        <v>47175700</v>
      </c>
      <c r="G13" s="18">
        <f>H13-SUM(B13:F13)</f>
        <v>6742419946.210001</v>
      </c>
      <c r="H13" s="335">
        <v>10785403998.52</v>
      </c>
      <c r="I13" s="338">
        <f>SUM(B13:E13)</f>
        <v>3995808352.3099999</v>
      </c>
      <c r="J13" s="335"/>
      <c r="L13" s="340" t="s">
        <v>373</v>
      </c>
      <c r="M13" s="337">
        <f>B13/$I13</f>
        <v>0.16138847625592279</v>
      </c>
      <c r="N13" s="337">
        <f>C13/$I13</f>
        <v>0.11463470245643634</v>
      </c>
      <c r="O13" s="337">
        <f>D13/$I13</f>
        <v>0.50879558409368708</v>
      </c>
      <c r="P13" s="337">
        <f>E13/$I13</f>
        <v>0.21518123719395379</v>
      </c>
      <c r="Q13" s="336"/>
      <c r="R13" s="334"/>
    </row>
    <row r="14" spans="1:18">
      <c r="Q14" s="336"/>
      <c r="R14" s="334"/>
    </row>
    <row r="15" spans="1:18">
      <c r="Q15" s="336"/>
      <c r="R15" s="334"/>
    </row>
    <row r="16" spans="1:18" ht="15.75">
      <c r="C16" s="341" t="s">
        <v>374</v>
      </c>
      <c r="Q16" s="336"/>
      <c r="R16" s="334"/>
    </row>
    <row r="24" spans="11:11">
      <c r="K24" s="337"/>
    </row>
    <row r="48" spans="2:2">
      <c r="B48" s="340" t="s">
        <v>375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4187-E126-457D-BD5D-38FD597F7863}">
  <dimension ref="A1:G20"/>
  <sheetViews>
    <sheetView workbookViewId="0">
      <selection activeCell="D24" sqref="D24"/>
    </sheetView>
  </sheetViews>
  <sheetFormatPr defaultRowHeight="15"/>
  <cols>
    <col min="1" max="1" width="44.5" style="347" customWidth="1"/>
    <col min="2" max="6" width="18.125" style="347" customWidth="1"/>
    <col min="7" max="7" width="16.625" customWidth="1"/>
  </cols>
  <sheetData>
    <row r="1" spans="1:7" ht="15.75">
      <c r="A1" s="346" t="s">
        <v>376</v>
      </c>
    </row>
    <row r="2" spans="1:7" ht="15.75" thickBot="1"/>
    <row r="3" spans="1:7" ht="26.25" thickTop="1">
      <c r="A3" s="348" t="s">
        <v>377</v>
      </c>
      <c r="B3" s="349">
        <v>2022</v>
      </c>
      <c r="C3" s="349">
        <v>2023</v>
      </c>
      <c r="D3" s="350">
        <v>2024</v>
      </c>
      <c r="E3" s="349">
        <v>2025</v>
      </c>
      <c r="F3" s="349" t="s">
        <v>378</v>
      </c>
      <c r="G3" s="351" t="s">
        <v>379</v>
      </c>
    </row>
    <row r="4" spans="1:7">
      <c r="D4" s="352"/>
      <c r="G4" s="353"/>
    </row>
    <row r="5" spans="1:7">
      <c r="A5" s="354" t="s">
        <v>380</v>
      </c>
      <c r="B5" s="355">
        <v>109332561.00099999</v>
      </c>
      <c r="C5" s="356">
        <v>101919588.27</v>
      </c>
      <c r="D5" s="357">
        <v>132427110.84</v>
      </c>
      <c r="E5" s="356">
        <v>91436754.730000004</v>
      </c>
      <c r="F5" s="356"/>
      <c r="G5" s="358">
        <f>SUM(B5:F5)</f>
        <v>435116014.84099996</v>
      </c>
    </row>
    <row r="6" spans="1:7">
      <c r="A6" s="354" t="s">
        <v>381</v>
      </c>
      <c r="B6" s="355">
        <v>87410896.391000018</v>
      </c>
      <c r="C6" s="356">
        <v>81089792.789999992</v>
      </c>
      <c r="D6" s="357">
        <v>94199043.719999999</v>
      </c>
      <c r="E6" s="356">
        <v>81774027.789999992</v>
      </c>
      <c r="F6" s="356">
        <v>79720804.510000005</v>
      </c>
      <c r="G6" s="358">
        <f t="shared" ref="G6:G15" si="0">SUM(B6:F6)</f>
        <v>424194565.20099998</v>
      </c>
    </row>
    <row r="7" spans="1:7">
      <c r="A7" s="354" t="s">
        <v>382</v>
      </c>
      <c r="B7" s="355">
        <v>78703195.114000022</v>
      </c>
      <c r="C7" s="356">
        <v>76390715.050000012</v>
      </c>
      <c r="D7" s="357">
        <v>128089558.29999994</v>
      </c>
      <c r="E7" s="356">
        <v>53338137.300000019</v>
      </c>
      <c r="F7" s="356">
        <v>28429923.830000002</v>
      </c>
      <c r="G7" s="358">
        <f t="shared" si="0"/>
        <v>364951529.59399998</v>
      </c>
    </row>
    <row r="8" spans="1:7">
      <c r="A8" s="354" t="s">
        <v>383</v>
      </c>
      <c r="B8" s="355">
        <v>36117561.831999995</v>
      </c>
      <c r="C8" s="356">
        <v>57347543.239999995</v>
      </c>
      <c r="D8" s="357">
        <v>84356225</v>
      </c>
      <c r="E8" s="356">
        <v>79533609.890000001</v>
      </c>
      <c r="F8" s="356">
        <v>72518799.220000014</v>
      </c>
      <c r="G8" s="358">
        <f t="shared" si="0"/>
        <v>329873739.18200004</v>
      </c>
    </row>
    <row r="9" spans="1:7">
      <c r="A9" s="354" t="s">
        <v>183</v>
      </c>
      <c r="B9" s="355">
        <v>70392115.582000017</v>
      </c>
      <c r="C9" s="356">
        <v>90391540.220000073</v>
      </c>
      <c r="D9" s="357">
        <v>36488920.970000006</v>
      </c>
      <c r="E9" s="356">
        <v>24793090.219999999</v>
      </c>
      <c r="F9" s="356">
        <v>6793598.8200000003</v>
      </c>
      <c r="G9" s="358">
        <f t="shared" si="0"/>
        <v>228859265.8120001</v>
      </c>
    </row>
    <row r="10" spans="1:7">
      <c r="A10" s="354" t="s">
        <v>139</v>
      </c>
      <c r="B10" s="355">
        <v>66796791.292999983</v>
      </c>
      <c r="C10" s="356">
        <v>53868254.899999991</v>
      </c>
      <c r="D10" s="357">
        <v>8260580.75</v>
      </c>
      <c r="E10" s="356">
        <v>4344789.9800000004</v>
      </c>
      <c r="F10" s="356">
        <v>1168851.1299999999</v>
      </c>
      <c r="G10" s="358">
        <f t="shared" si="0"/>
        <v>134439268.05299997</v>
      </c>
    </row>
    <row r="11" spans="1:7">
      <c r="A11" s="354" t="s">
        <v>200</v>
      </c>
      <c r="B11" s="355">
        <v>5620169.0000000009</v>
      </c>
      <c r="C11" s="356">
        <v>46298338.199999988</v>
      </c>
      <c r="D11" s="357">
        <v>41759381.949999996</v>
      </c>
      <c r="E11" s="356">
        <v>36432457.829999998</v>
      </c>
      <c r="F11" s="356"/>
      <c r="G11" s="358">
        <f t="shared" si="0"/>
        <v>130110346.97999997</v>
      </c>
    </row>
    <row r="12" spans="1:7">
      <c r="A12" s="354" t="s">
        <v>384</v>
      </c>
      <c r="B12" s="355">
        <v>9817841.1919999998</v>
      </c>
      <c r="C12" s="356">
        <v>29141287.520000003</v>
      </c>
      <c r="D12" s="357">
        <v>23145838.900000002</v>
      </c>
      <c r="E12" s="356">
        <v>23461272.650000002</v>
      </c>
      <c r="F12" s="356">
        <v>17908309.449999999</v>
      </c>
      <c r="G12" s="358">
        <f t="shared" si="0"/>
        <v>103474549.71200001</v>
      </c>
    </row>
    <row r="13" spans="1:7">
      <c r="A13" s="354" t="s">
        <v>385</v>
      </c>
      <c r="B13" s="355">
        <v>36036535.796000011</v>
      </c>
      <c r="C13" s="356">
        <v>37659377.460000001</v>
      </c>
      <c r="D13" s="357">
        <v>39749260.870000005</v>
      </c>
      <c r="E13" s="356">
        <v>3665469.6799999997</v>
      </c>
      <c r="F13" s="356">
        <v>2629374.85</v>
      </c>
      <c r="G13" s="358">
        <f t="shared" si="0"/>
        <v>119740018.65600002</v>
      </c>
    </row>
    <row r="14" spans="1:7">
      <c r="A14" s="354" t="s">
        <v>386</v>
      </c>
      <c r="B14" s="355">
        <v>8206331</v>
      </c>
      <c r="C14" s="356">
        <v>20898272.990000002</v>
      </c>
      <c r="D14" s="357">
        <v>21749032.640000001</v>
      </c>
      <c r="E14" s="356">
        <v>7494646.6799999997</v>
      </c>
      <c r="F14" s="356">
        <v>7494646.6799999997</v>
      </c>
      <c r="G14" s="358">
        <f t="shared" si="0"/>
        <v>65842929.990000002</v>
      </c>
    </row>
    <row r="15" spans="1:7">
      <c r="A15" s="354" t="s">
        <v>387</v>
      </c>
      <c r="B15" s="359">
        <f>B18-(SUM(B5:B14))</f>
        <v>109850367.79899997</v>
      </c>
      <c r="C15" s="359">
        <f>C18-SUM(C5:C14)</f>
        <v>151233893.3599999</v>
      </c>
      <c r="D15" s="360">
        <f>D18-SUM(D5:D14)</f>
        <v>176123182.5600003</v>
      </c>
      <c r="E15" s="359">
        <f>E18-SUM(E5:E14)</f>
        <v>109216033.69000006</v>
      </c>
      <c r="F15" s="359">
        <f>F18-SUM(F5:F14)</f>
        <v>40398834.520000041</v>
      </c>
      <c r="G15" s="358">
        <f t="shared" si="0"/>
        <v>586822311.92900014</v>
      </c>
    </row>
    <row r="16" spans="1:7" hidden="1">
      <c r="A16" s="361" t="s">
        <v>388</v>
      </c>
      <c r="B16" s="362">
        <f>B18</f>
        <v>618284366</v>
      </c>
      <c r="C16" s="362">
        <f t="shared" ref="C16:F16" si="1">C18</f>
        <v>746238604</v>
      </c>
      <c r="D16" s="362">
        <f t="shared" si="1"/>
        <v>786348136.50000024</v>
      </c>
      <c r="E16" s="362">
        <f t="shared" si="1"/>
        <v>515490290.44</v>
      </c>
      <c r="F16" s="362">
        <f t="shared" si="1"/>
        <v>257063143.01000002</v>
      </c>
    </row>
    <row r="17" spans="1:6">
      <c r="A17" s="361"/>
      <c r="B17" s="362"/>
      <c r="C17" s="363"/>
      <c r="D17" s="364"/>
      <c r="E17" s="363"/>
      <c r="F17" s="363"/>
    </row>
    <row r="18" spans="1:6" ht="16.5" thickBot="1">
      <c r="A18" s="365" t="s">
        <v>20</v>
      </c>
      <c r="B18" s="366">
        <v>618284366</v>
      </c>
      <c r="C18" s="367">
        <v>746238604</v>
      </c>
      <c r="D18" s="368">
        <v>786348136.50000024</v>
      </c>
      <c r="E18" s="367">
        <v>515490290.44</v>
      </c>
      <c r="F18" s="366">
        <v>257063143.01000002</v>
      </c>
    </row>
    <row r="19" spans="1:6" ht="15.75" thickTop="1"/>
    <row r="20" spans="1:6">
      <c r="A20" s="369" t="s">
        <v>389</v>
      </c>
    </row>
  </sheetData>
  <conditionalFormatting sqref="B5:B16">
    <cfRule type="dataBar" priority="1">
      <dataBar>
        <cfvo type="min"/>
        <cfvo type="max"/>
        <color rgb="FF8EBEFF"/>
      </dataBar>
      <extLst>
        <ext xmlns:x14="http://schemas.microsoft.com/office/spreadsheetml/2009/9/main" uri="{B025F937-C7B1-47D3-B67F-A62EFF666E3E}">
          <x14:id>{FEFFDE59-D1AB-4CA7-8144-9AA2DB81E7A5}</x14:id>
        </ext>
      </extLst>
    </cfRule>
  </conditionalFormatting>
  <conditionalFormatting sqref="F5:F16">
    <cfRule type="dataBar" priority="2">
      <dataBar>
        <cfvo type="min"/>
        <cfvo type="max"/>
        <color rgb="FF8EBEFF"/>
      </dataBar>
      <extLst>
        <ext xmlns:x14="http://schemas.microsoft.com/office/spreadsheetml/2009/9/main" uri="{B025F937-C7B1-47D3-B67F-A62EFF666E3E}">
          <x14:id>{95499EC2-002C-4F47-84A7-F200FC7B728F}</x14:id>
        </ext>
      </extLst>
    </cfRule>
  </conditionalFormatting>
  <conditionalFormatting sqref="C5:C16">
    <cfRule type="dataBar" priority="3">
      <dataBar>
        <cfvo type="min"/>
        <cfvo type="max"/>
        <color rgb="FF589BE5"/>
      </dataBar>
      <extLst>
        <ext xmlns:x14="http://schemas.microsoft.com/office/spreadsheetml/2009/9/main" uri="{B025F937-C7B1-47D3-B67F-A62EFF666E3E}">
          <x14:id>{3C555EB6-D7D6-4275-A897-9C54B10CDDC9}</x14:id>
        </ext>
      </extLst>
    </cfRule>
  </conditionalFormatting>
  <conditionalFormatting sqref="E5:E16">
    <cfRule type="dataBar" priority="4">
      <dataBar>
        <cfvo type="min"/>
        <cfvo type="max"/>
        <color rgb="FF589BE5"/>
      </dataBar>
      <extLst>
        <ext xmlns:x14="http://schemas.microsoft.com/office/spreadsheetml/2009/9/main" uri="{B025F937-C7B1-47D3-B67F-A62EFF666E3E}">
          <x14:id>{1029BFD2-FB13-4824-A0A3-06CA3DF17637}</x14:id>
        </ext>
      </extLst>
    </cfRule>
  </conditionalFormatting>
  <conditionalFormatting sqref="D5:D16">
    <cfRule type="dataBar" priority="5">
      <dataBar>
        <cfvo type="min"/>
        <cfvo type="max"/>
        <color rgb="FF0072BC"/>
      </dataBar>
      <extLst>
        <ext xmlns:x14="http://schemas.microsoft.com/office/spreadsheetml/2009/9/main" uri="{B025F937-C7B1-47D3-B67F-A62EFF666E3E}">
          <x14:id>{4EEDA0B9-585B-4C17-8504-61AF1003F15C}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FFDE59-D1AB-4CA7-8144-9AA2DB81E7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B5:B16</xm:sqref>
        </x14:conditionalFormatting>
        <x14:conditionalFormatting xmlns:xm="http://schemas.microsoft.com/office/excel/2006/main">
          <x14:cfRule type="dataBar" id="{95499EC2-002C-4F47-84A7-F200FC7B72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3C555EB6-D7D6-4275-A897-9C54B10CD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C5:C16</xm:sqref>
        </x14:conditionalFormatting>
        <x14:conditionalFormatting xmlns:xm="http://schemas.microsoft.com/office/excel/2006/main">
          <x14:cfRule type="dataBar" id="{1029BFD2-FB13-4824-A0A3-06CA3DF176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E5:E16</xm:sqref>
        </x14:conditionalFormatting>
        <x14:conditionalFormatting xmlns:xm="http://schemas.microsoft.com/office/excel/2006/main">
          <x14:cfRule type="dataBar" id="{4EEDA0B9-585B-4C17-8504-61AF1003F1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AC4D9-0913-4261-944D-397D72E1ACF1}">
  <dimension ref="A1:V67"/>
  <sheetViews>
    <sheetView workbookViewId="0">
      <selection activeCell="L14" sqref="L14"/>
    </sheetView>
  </sheetViews>
  <sheetFormatPr defaultColWidth="9.875" defaultRowHeight="14.25"/>
  <cols>
    <col min="2" max="2" width="20" customWidth="1"/>
    <col min="3" max="3" width="13.25" customWidth="1"/>
    <col min="4" max="4" width="12.625" customWidth="1"/>
  </cols>
  <sheetData>
    <row r="1" spans="1:1" ht="16.5">
      <c r="A1" s="370" t="s">
        <v>390</v>
      </c>
    </row>
    <row r="25" spans="1:22">
      <c r="B25" s="371" t="s">
        <v>391</v>
      </c>
    </row>
    <row r="28" spans="1:22" ht="15">
      <c r="F28" s="372"/>
    </row>
    <row r="30" spans="1:22">
      <c r="S30" s="373"/>
    </row>
    <row r="31" spans="1:22">
      <c r="A31" t="s">
        <v>392</v>
      </c>
      <c r="S31" s="374"/>
    </row>
    <row r="32" spans="1:22" ht="29.25">
      <c r="B32" s="375" t="s">
        <v>393</v>
      </c>
      <c r="C32" s="376" t="s">
        <v>394</v>
      </c>
      <c r="D32" t="s">
        <v>395</v>
      </c>
      <c r="E32" t="s">
        <v>396</v>
      </c>
      <c r="S32" s="377"/>
      <c r="T32" s="377"/>
      <c r="U32" s="377"/>
      <c r="V32" s="377"/>
    </row>
    <row r="33" spans="1:22" ht="15">
      <c r="A33" s="373" t="s">
        <v>397</v>
      </c>
      <c r="B33" s="378">
        <v>72673982.817100003</v>
      </c>
      <c r="C33" s="378">
        <v>0</v>
      </c>
      <c r="E33" s="396">
        <v>380826</v>
      </c>
      <c r="S33" s="379"/>
      <c r="T33" s="379"/>
      <c r="U33" s="379"/>
      <c r="V33" s="379"/>
    </row>
    <row r="34" spans="1:22" ht="15">
      <c r="A34" s="373" t="s">
        <v>398</v>
      </c>
      <c r="B34" s="378">
        <v>111075292.3497</v>
      </c>
      <c r="C34" s="378">
        <v>0</v>
      </c>
      <c r="E34" s="396">
        <v>487696</v>
      </c>
      <c r="S34" s="379"/>
      <c r="T34" s="380"/>
      <c r="U34" s="381"/>
      <c r="V34" s="381"/>
    </row>
    <row r="35" spans="1:22" ht="15">
      <c r="A35" s="373" t="s">
        <v>361</v>
      </c>
      <c r="B35" s="378">
        <v>130111116.17339998</v>
      </c>
      <c r="C35" s="378">
        <v>0</v>
      </c>
      <c r="E35" s="396">
        <v>627975</v>
      </c>
      <c r="S35" s="379"/>
      <c r="T35" s="380"/>
      <c r="U35" s="381"/>
      <c r="V35" s="381"/>
    </row>
    <row r="36" spans="1:22" ht="15">
      <c r="A36" s="373" t="s">
        <v>362</v>
      </c>
      <c r="B36" s="378">
        <v>191026635.13629991</v>
      </c>
      <c r="C36" s="378">
        <v>0</v>
      </c>
      <c r="E36" s="396">
        <v>822080</v>
      </c>
      <c r="S36" s="379"/>
      <c r="T36" s="380"/>
      <c r="U36" s="381"/>
      <c r="V36" s="381"/>
    </row>
    <row r="37" spans="1:22" ht="15">
      <c r="A37" s="373" t="s">
        <v>363</v>
      </c>
      <c r="B37" s="378">
        <v>208226483.77710003</v>
      </c>
      <c r="C37" s="378">
        <v>0</v>
      </c>
      <c r="E37" s="396">
        <v>961627</v>
      </c>
      <c r="S37" s="379"/>
      <c r="T37" s="380"/>
      <c r="U37" s="381"/>
      <c r="V37" s="381"/>
    </row>
    <row r="38" spans="1:22" ht="15">
      <c r="A38" s="373" t="s">
        <v>364</v>
      </c>
      <c r="B38" s="378">
        <v>283860606.84960008</v>
      </c>
      <c r="C38" s="378">
        <v>0</v>
      </c>
      <c r="E38" s="397">
        <v>1459452</v>
      </c>
      <c r="S38" s="379"/>
      <c r="T38" s="380"/>
      <c r="U38" s="381"/>
      <c r="V38" s="381"/>
    </row>
    <row r="39" spans="1:22" ht="15">
      <c r="A39" s="373" t="s">
        <v>365</v>
      </c>
      <c r="B39" s="378">
        <v>351752429.3689999</v>
      </c>
      <c r="C39" s="378">
        <v>0</v>
      </c>
      <c r="E39" s="398">
        <v>1567238</v>
      </c>
      <c r="S39" s="379"/>
      <c r="T39" s="380"/>
      <c r="U39" s="381"/>
      <c r="V39" s="381"/>
    </row>
    <row r="40" spans="1:22" ht="15">
      <c r="A40" s="373" t="s">
        <v>366</v>
      </c>
      <c r="B40" s="378">
        <v>400198872.65399998</v>
      </c>
      <c r="C40" s="378">
        <v>0</v>
      </c>
      <c r="D40" s="382"/>
      <c r="E40" s="398">
        <v>1923588</v>
      </c>
      <c r="S40" s="383"/>
      <c r="T40" s="384"/>
      <c r="U40" s="385"/>
      <c r="V40" s="385"/>
    </row>
    <row r="41" spans="1:22" ht="15">
      <c r="A41" s="373">
        <v>2018</v>
      </c>
      <c r="B41" s="378">
        <v>422713872</v>
      </c>
      <c r="C41" s="378">
        <v>0</v>
      </c>
      <c r="D41" s="382"/>
      <c r="E41" s="398">
        <v>2066708</v>
      </c>
      <c r="S41" s="386"/>
      <c r="T41" s="387"/>
      <c r="U41" s="387"/>
      <c r="V41" s="387"/>
    </row>
    <row r="42" spans="1:22" ht="18.75">
      <c r="A42" s="373">
        <v>2019</v>
      </c>
      <c r="B42" s="378">
        <v>421656075</v>
      </c>
      <c r="C42" s="378">
        <v>0</v>
      </c>
      <c r="D42" s="382"/>
      <c r="E42" s="399">
        <v>2400995</v>
      </c>
      <c r="S42" s="377"/>
      <c r="T42" s="377"/>
      <c r="U42" s="377"/>
      <c r="V42" s="377"/>
    </row>
    <row r="43" spans="1:22" ht="15">
      <c r="A43" s="373">
        <v>2020</v>
      </c>
      <c r="B43" s="378">
        <v>537532106</v>
      </c>
      <c r="C43" s="378">
        <v>0</v>
      </c>
      <c r="D43" s="388"/>
      <c r="E43" s="398">
        <v>2796204</v>
      </c>
      <c r="S43" s="379"/>
      <c r="T43" s="379"/>
      <c r="U43" s="379"/>
      <c r="V43" s="379"/>
    </row>
    <row r="44" spans="1:22" ht="15">
      <c r="A44" s="373">
        <v>2021</v>
      </c>
      <c r="B44" s="378">
        <v>625279989</v>
      </c>
      <c r="C44" s="378">
        <v>0</v>
      </c>
      <c r="D44" s="389"/>
      <c r="E44" s="390">
        <v>2709771</v>
      </c>
      <c r="S44" s="379"/>
      <c r="T44" s="380"/>
      <c r="U44" s="381"/>
      <c r="V44" s="381"/>
    </row>
    <row r="45" spans="1:22" ht="15">
      <c r="A45" s="373">
        <v>2022</v>
      </c>
      <c r="B45" s="378">
        <v>1245538357</v>
      </c>
      <c r="C45" s="378">
        <v>0</v>
      </c>
      <c r="D45" s="389"/>
      <c r="E45" s="390">
        <v>3589515</v>
      </c>
      <c r="S45" s="379"/>
      <c r="T45" s="380"/>
      <c r="U45" s="381"/>
      <c r="V45" s="381"/>
    </row>
    <row r="46" spans="1:22" ht="15">
      <c r="A46" s="373">
        <v>2023</v>
      </c>
      <c r="B46" s="378">
        <v>724452201.07000077</v>
      </c>
      <c r="C46" s="378"/>
      <c r="D46" s="389"/>
      <c r="E46" s="390">
        <v>3138048</v>
      </c>
      <c r="S46" s="379"/>
      <c r="T46" s="380"/>
      <c r="U46" s="381"/>
      <c r="V46" s="381"/>
    </row>
    <row r="47" spans="1:22" ht="15.75">
      <c r="A47" s="373">
        <v>2024</v>
      </c>
      <c r="B47" s="391">
        <v>413783408.21000022</v>
      </c>
      <c r="C47" s="378">
        <f>D47-B47</f>
        <v>256216591.78999978</v>
      </c>
      <c r="D47" s="389">
        <v>670000000</v>
      </c>
      <c r="E47" s="392">
        <v>3216071</v>
      </c>
      <c r="S47" s="379"/>
      <c r="T47" s="380"/>
      <c r="U47" s="381"/>
      <c r="V47" s="381"/>
    </row>
    <row r="48" spans="1:22" ht="15">
      <c r="A48" s="373"/>
      <c r="B48" s="316"/>
      <c r="C48" s="316"/>
      <c r="D48" s="316"/>
      <c r="E48" s="316"/>
      <c r="S48" s="383"/>
      <c r="T48" s="384"/>
      <c r="U48" s="385"/>
      <c r="V48" s="385"/>
    </row>
    <row r="49" spans="17:22">
      <c r="S49" s="386"/>
      <c r="T49" s="387"/>
      <c r="U49" s="387"/>
      <c r="V49" s="387"/>
    </row>
    <row r="50" spans="17:22" ht="18.75">
      <c r="S50" s="377"/>
      <c r="T50" s="377"/>
      <c r="U50" s="377"/>
      <c r="V50" s="377"/>
    </row>
    <row r="51" spans="17:22" ht="15">
      <c r="S51" s="379"/>
      <c r="T51" s="379"/>
      <c r="U51" s="379"/>
      <c r="V51" s="379"/>
    </row>
    <row r="52" spans="17:22" ht="15">
      <c r="S52" s="379"/>
      <c r="T52" s="380"/>
      <c r="U52" s="381"/>
      <c r="V52" s="381"/>
    </row>
    <row r="53" spans="17:22" ht="15">
      <c r="S53" s="379"/>
      <c r="T53" s="380"/>
      <c r="U53" s="381"/>
      <c r="V53" s="381"/>
    </row>
    <row r="54" spans="17:22" ht="15">
      <c r="S54" s="383"/>
      <c r="T54" s="384"/>
      <c r="U54" s="385"/>
      <c r="V54" s="385"/>
    </row>
    <row r="55" spans="17:22">
      <c r="S55" s="386"/>
      <c r="T55" s="387"/>
      <c r="U55" s="387"/>
      <c r="V55" s="387"/>
    </row>
    <row r="56" spans="17:22" ht="18.75">
      <c r="S56" s="377"/>
      <c r="T56" s="377"/>
      <c r="U56" s="377"/>
      <c r="V56" s="377"/>
    </row>
    <row r="57" spans="17:22" ht="15">
      <c r="S57" s="379"/>
      <c r="T57" s="379"/>
      <c r="U57" s="379"/>
      <c r="V57" s="379"/>
    </row>
    <row r="58" spans="17:22" ht="15">
      <c r="S58" s="379"/>
      <c r="T58" s="380"/>
      <c r="U58" s="381"/>
      <c r="V58" s="381"/>
    </row>
    <row r="59" spans="17:22" ht="15">
      <c r="S59" s="379"/>
      <c r="T59" s="380"/>
      <c r="U59" s="381"/>
      <c r="V59" s="381"/>
    </row>
    <row r="60" spans="17:22" ht="15">
      <c r="S60" s="383"/>
      <c r="T60" s="384"/>
      <c r="U60" s="385"/>
      <c r="V60" s="385"/>
    </row>
    <row r="61" spans="17:22">
      <c r="S61" s="374"/>
    </row>
    <row r="62" spans="17:22" ht="18.75">
      <c r="Q62" t="s">
        <v>399</v>
      </c>
      <c r="S62" s="377"/>
      <c r="T62" s="377"/>
      <c r="U62" s="377"/>
      <c r="V62" s="377"/>
    </row>
    <row r="63" spans="17:22" ht="15">
      <c r="S63" s="379"/>
      <c r="T63" s="393"/>
      <c r="U63" s="379"/>
      <c r="V63" s="379"/>
    </row>
    <row r="64" spans="17:22" ht="15">
      <c r="S64" s="379"/>
      <c r="T64" s="383"/>
      <c r="U64" s="394"/>
      <c r="V64" s="394"/>
    </row>
    <row r="65" spans="19:22" ht="15">
      <c r="S65" s="379"/>
      <c r="T65" s="383"/>
      <c r="U65" s="394"/>
      <c r="V65" s="394"/>
    </row>
    <row r="66" spans="19:22" ht="15">
      <c r="S66" s="379"/>
      <c r="T66" s="383"/>
      <c r="U66" s="394"/>
      <c r="V66" s="394"/>
    </row>
    <row r="67" spans="19:22" ht="15">
      <c r="S67" s="383"/>
      <c r="T67" s="379"/>
      <c r="U67" s="395"/>
      <c r="V67" s="395"/>
    </row>
  </sheetData>
  <mergeCells count="5">
    <mergeCell ref="S32:V32"/>
    <mergeCell ref="S42:V42"/>
    <mergeCell ref="S50:V50"/>
    <mergeCell ref="S56:V56"/>
    <mergeCell ref="S62:V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240A-A671-4435-929F-702EE41F11D8}">
  <dimension ref="B3:N46"/>
  <sheetViews>
    <sheetView topLeftCell="A15" workbookViewId="0">
      <selection activeCell="N14" sqref="N14"/>
    </sheetView>
  </sheetViews>
  <sheetFormatPr defaultRowHeight="14.25"/>
  <cols>
    <col min="2" max="2" width="32.5" customWidth="1"/>
    <col min="3" max="3" width="14.375" customWidth="1"/>
    <col min="4" max="4" width="15" customWidth="1"/>
    <col min="5" max="5" width="13.375" customWidth="1"/>
    <col min="6" max="6" width="13.625" customWidth="1"/>
    <col min="7" max="7" width="13.375" customWidth="1"/>
    <col min="8" max="8" width="11.375" customWidth="1"/>
  </cols>
  <sheetData>
    <row r="3" spans="2:14">
      <c r="B3" s="95"/>
    </row>
    <row r="4" spans="2:14">
      <c r="N4" s="95"/>
    </row>
    <row r="5" spans="2:14" ht="15">
      <c r="B5" s="9" t="s">
        <v>329</v>
      </c>
    </row>
    <row r="6" spans="2:14" ht="15">
      <c r="C6" s="9" t="s">
        <v>15</v>
      </c>
      <c r="D6" s="9" t="s">
        <v>16</v>
      </c>
      <c r="E6" s="9" t="s">
        <v>17</v>
      </c>
      <c r="F6" s="9" t="s">
        <v>18</v>
      </c>
      <c r="G6" t="s">
        <v>20</v>
      </c>
    </row>
    <row r="7" spans="2:14">
      <c r="B7" s="47" t="s">
        <v>199</v>
      </c>
      <c r="C7" s="18">
        <v>68857603.909999982</v>
      </c>
      <c r="D7" s="18">
        <v>374129431.27000004</v>
      </c>
      <c r="E7" s="18"/>
      <c r="F7" s="18">
        <v>107012964.81999999</v>
      </c>
      <c r="G7" s="18">
        <v>550000000</v>
      </c>
    </row>
    <row r="8" spans="2:14">
      <c r="B8" s="47" t="s">
        <v>331</v>
      </c>
      <c r="C8" s="18">
        <v>73235144.489853501</v>
      </c>
      <c r="D8" s="18">
        <v>414179030.23957026</v>
      </c>
      <c r="E8" s="18">
        <v>24911673.135781251</v>
      </c>
      <c r="F8" s="18">
        <v>7731350.4597460944</v>
      </c>
      <c r="G8" s="18">
        <v>520057198.32495111</v>
      </c>
    </row>
    <row r="9" spans="2:14">
      <c r="B9" s="47" t="s">
        <v>332</v>
      </c>
      <c r="C9" s="18">
        <v>88415331.708270073</v>
      </c>
      <c r="D9" s="18">
        <v>281830914.15772659</v>
      </c>
      <c r="E9" s="18">
        <v>48184117.036160186</v>
      </c>
      <c r="F9" s="18">
        <v>16089637.114608543</v>
      </c>
      <c r="G9" s="18">
        <v>434520000.01676536</v>
      </c>
    </row>
    <row r="10" spans="2:14">
      <c r="B10" s="47" t="s">
        <v>333</v>
      </c>
      <c r="C10" s="18">
        <v>126918744.46882814</v>
      </c>
      <c r="D10" s="18">
        <v>233780930.81250003</v>
      </c>
      <c r="E10" s="18">
        <v>25598255</v>
      </c>
      <c r="F10" s="18">
        <v>30366486.312499996</v>
      </c>
      <c r="G10" s="18">
        <v>416664416.5938282</v>
      </c>
    </row>
    <row r="11" spans="2:14">
      <c r="B11" s="47" t="s">
        <v>334</v>
      </c>
      <c r="C11" s="18">
        <v>99221535.270999938</v>
      </c>
      <c r="D11" s="18">
        <v>200082369.1101</v>
      </c>
      <c r="E11" s="18">
        <v>92429785.243600011</v>
      </c>
      <c r="F11" s="18">
        <v>17653226.375399996</v>
      </c>
      <c r="G11" s="18">
        <v>409386916.00009996</v>
      </c>
    </row>
    <row r="12" spans="2:14">
      <c r="B12" s="47" t="s">
        <v>335</v>
      </c>
      <c r="C12" s="18">
        <v>37121679.930000015</v>
      </c>
      <c r="D12" s="18">
        <v>274128148.13750017</v>
      </c>
      <c r="E12" s="18">
        <v>74629629.519999936</v>
      </c>
      <c r="F12" s="18">
        <v>13120542.410000004</v>
      </c>
      <c r="G12" s="18">
        <v>398999999.99750012</v>
      </c>
    </row>
    <row r="13" spans="2:14">
      <c r="B13" s="47" t="s">
        <v>209</v>
      </c>
      <c r="C13" s="18">
        <v>45374829.520000018</v>
      </c>
      <c r="D13" s="18">
        <v>242717771.57999995</v>
      </c>
      <c r="E13" s="18">
        <v>57288738.090000026</v>
      </c>
      <c r="F13" s="18">
        <v>6705636.9299999997</v>
      </c>
      <c r="G13" s="18">
        <v>352086976.12</v>
      </c>
    </row>
    <row r="14" spans="2:14">
      <c r="B14" s="47" t="s">
        <v>336</v>
      </c>
      <c r="C14" s="18">
        <v>109805629.67957996</v>
      </c>
      <c r="D14" s="18">
        <v>195814083.78568023</v>
      </c>
      <c r="E14" s="18">
        <v>26212321.110100001</v>
      </c>
      <c r="F14" s="18">
        <v>11548287.264359999</v>
      </c>
      <c r="G14" s="18">
        <v>343380321.83972019</v>
      </c>
    </row>
    <row r="15" spans="2:14">
      <c r="B15" s="47" t="s">
        <v>337</v>
      </c>
      <c r="C15" s="18">
        <v>21142339.672599997</v>
      </c>
      <c r="D15" s="18">
        <v>254752454.29100001</v>
      </c>
      <c r="E15" s="18">
        <v>16619588.088330001</v>
      </c>
      <c r="F15" s="18">
        <v>12485617.947630001</v>
      </c>
      <c r="G15" s="18">
        <v>304999999.99955994</v>
      </c>
    </row>
    <row r="16" spans="2:14">
      <c r="B16" s="47" t="s">
        <v>338</v>
      </c>
      <c r="C16" s="18">
        <v>54899843.310000002</v>
      </c>
      <c r="D16" s="18">
        <v>106588715.18906251</v>
      </c>
      <c r="E16" s="18">
        <v>109257251.549375</v>
      </c>
      <c r="F16" s="18">
        <v>27968598.598437503</v>
      </c>
      <c r="G16" s="18">
        <v>298714408.64687496</v>
      </c>
    </row>
    <row r="17" spans="2:8" ht="15">
      <c r="B17" s="9" t="s">
        <v>339</v>
      </c>
      <c r="C17" s="18"/>
      <c r="D17" s="18"/>
      <c r="E17" s="18"/>
      <c r="F17" s="18"/>
      <c r="G17" s="18">
        <f>SUM(G7:G16)</f>
        <v>4028810237.5392995</v>
      </c>
      <c r="H17" s="19">
        <f>G17/G21</f>
        <v>0.41329181042161323</v>
      </c>
    </row>
    <row r="18" spans="2:8">
      <c r="B18" s="47" t="s">
        <v>340</v>
      </c>
      <c r="G18" s="18">
        <f>G19-G17</f>
        <v>5078294737.7452984</v>
      </c>
    </row>
    <row r="19" spans="2:8" ht="15">
      <c r="B19" s="308" t="s">
        <v>341</v>
      </c>
      <c r="C19" s="307">
        <v>2422701744.7940931</v>
      </c>
      <c r="D19" s="307">
        <v>4132516379.0047088</v>
      </c>
      <c r="E19" s="307">
        <v>1276208013.4529572</v>
      </c>
      <c r="F19" s="307">
        <v>1275678838.0328369</v>
      </c>
      <c r="G19" s="307">
        <v>9107104975.2845974</v>
      </c>
      <c r="H19" s="19"/>
    </row>
    <row r="20" spans="2:8">
      <c r="B20" t="s">
        <v>342</v>
      </c>
      <c r="C20" s="18">
        <v>168739507.44888824</v>
      </c>
      <c r="D20" s="18">
        <v>294519179.69086194</v>
      </c>
      <c r="E20" s="18">
        <v>88887008.916848883</v>
      </c>
      <c r="F20" s="18">
        <v>88850152.21340321</v>
      </c>
      <c r="G20" s="18">
        <v>640995848.27000213</v>
      </c>
      <c r="H20" s="305">
        <f>G18+G20</f>
        <v>5719290586.0153008</v>
      </c>
    </row>
    <row r="21" spans="2:8" ht="15">
      <c r="B21" t="s">
        <v>343</v>
      </c>
      <c r="C21" s="307">
        <f>SUM(C19:C20)</f>
        <v>2591441252.2429814</v>
      </c>
      <c r="D21" s="307">
        <f t="shared" ref="D21:F21" si="0">SUM(D19:D20)</f>
        <v>4427035558.6955709</v>
      </c>
      <c r="E21" s="307">
        <f t="shared" si="0"/>
        <v>1365095022.3698061</v>
      </c>
      <c r="F21" s="307">
        <f t="shared" si="0"/>
        <v>1364528990.2462401</v>
      </c>
      <c r="G21" s="307">
        <f>SUM(G19:G20)</f>
        <v>9748100823.5545998</v>
      </c>
    </row>
    <row r="22" spans="2:8" ht="15">
      <c r="C22" s="307"/>
      <c r="D22" s="307"/>
      <c r="E22" s="307"/>
      <c r="F22" s="307"/>
      <c r="G22" s="307"/>
    </row>
    <row r="23" spans="2:8">
      <c r="G23" t="s">
        <v>346</v>
      </c>
    </row>
    <row r="24" spans="2:8">
      <c r="G24" s="54" t="s">
        <v>330</v>
      </c>
    </row>
    <row r="45" spans="2:2">
      <c r="B45" t="s">
        <v>344</v>
      </c>
    </row>
    <row r="46" spans="2:2">
      <c r="B46" s="306" t="s">
        <v>345</v>
      </c>
    </row>
  </sheetData>
  <hyperlinks>
    <hyperlink ref="G24" r:id="rId1" xr:uid="{19D5F7E5-481F-4274-ACE1-A62DC66A3A7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4381-9142-49C1-9C6E-7C54F6AC75BF}">
  <dimension ref="B2:P70"/>
  <sheetViews>
    <sheetView topLeftCell="A12" workbookViewId="0">
      <selection activeCell="J4" sqref="J4"/>
    </sheetView>
  </sheetViews>
  <sheetFormatPr defaultColWidth="7.75" defaultRowHeight="14.25"/>
  <cols>
    <col min="2" max="2" width="48.75" customWidth="1"/>
    <col min="3" max="3" width="13.25" customWidth="1"/>
    <col min="4" max="4" width="11.25" customWidth="1"/>
    <col min="5" max="5" width="7.375" customWidth="1"/>
    <col min="6" max="6" width="7.875" customWidth="1"/>
    <col min="8" max="8" width="25.5" customWidth="1"/>
    <col min="9" max="9" width="16.125" customWidth="1"/>
    <col min="10" max="10" width="19.125" customWidth="1"/>
    <col min="11" max="11" width="7.5" customWidth="1"/>
  </cols>
  <sheetData>
    <row r="2" spans="2:16">
      <c r="B2" s="53"/>
      <c r="C2" s="53"/>
      <c r="D2" s="53"/>
      <c r="E2" s="53"/>
      <c r="F2" s="53"/>
      <c r="P2" s="54"/>
    </row>
    <row r="3" spans="2:16" ht="15.75">
      <c r="B3" s="55" t="s">
        <v>39</v>
      </c>
      <c r="C3" s="56"/>
      <c r="D3" s="56"/>
      <c r="E3" s="56"/>
      <c r="F3" s="57"/>
    </row>
    <row r="4" spans="2:16" ht="66.75" customHeight="1">
      <c r="B4" s="58" t="s">
        <v>40</v>
      </c>
      <c r="C4" s="59" t="s">
        <v>2</v>
      </c>
      <c r="D4" s="60" t="s">
        <v>41</v>
      </c>
      <c r="E4" s="60" t="s">
        <v>4</v>
      </c>
      <c r="F4" s="61" t="s">
        <v>402</v>
      </c>
      <c r="M4" s="54" t="s">
        <v>38</v>
      </c>
    </row>
    <row r="5" spans="2:16" ht="7.5" customHeight="1">
      <c r="B5" s="62"/>
      <c r="C5" s="63"/>
      <c r="D5" s="64"/>
      <c r="E5" s="64"/>
      <c r="F5" s="65"/>
    </row>
    <row r="6" spans="2:16" ht="17.25" customHeight="1">
      <c r="B6" s="66" t="s">
        <v>42</v>
      </c>
      <c r="C6" s="63"/>
      <c r="D6" s="64"/>
      <c r="E6" s="64"/>
      <c r="F6" s="65"/>
      <c r="H6" s="9">
        <v>2024</v>
      </c>
      <c r="J6" t="s">
        <v>5</v>
      </c>
      <c r="K6" s="400" t="s">
        <v>403</v>
      </c>
    </row>
    <row r="7" spans="2:16">
      <c r="B7" s="67" t="s">
        <v>43</v>
      </c>
      <c r="C7" s="68">
        <v>725139580.90599501</v>
      </c>
      <c r="D7" s="69">
        <v>7.4387780146243448E-2</v>
      </c>
      <c r="E7" s="69">
        <v>7.076254363464049E-2</v>
      </c>
      <c r="F7" s="70">
        <v>-4.5922167020443286E-2</v>
      </c>
      <c r="H7" t="s">
        <v>44</v>
      </c>
      <c r="I7" s="18">
        <v>760042373.73528075</v>
      </c>
      <c r="J7" s="71">
        <f t="shared" ref="J7:J23" si="0">C7-I7</f>
        <v>-34902792.829285741</v>
      </c>
      <c r="K7" s="19">
        <f>J7/I7</f>
        <v>-4.5922167020443286E-2</v>
      </c>
    </row>
    <row r="8" spans="2:16" ht="15" customHeight="1">
      <c r="B8" s="67" t="s">
        <v>45</v>
      </c>
      <c r="C8" s="68">
        <v>212645876.6482437</v>
      </c>
      <c r="D8" s="69">
        <v>2.1814082609242356E-2</v>
      </c>
      <c r="E8" s="69">
        <v>2.075098852864635E-2</v>
      </c>
      <c r="F8" s="70">
        <v>5.3560058277672115E-2</v>
      </c>
      <c r="H8" t="s">
        <v>46</v>
      </c>
      <c r="I8" s="18">
        <v>201835552.68398339</v>
      </c>
      <c r="J8" s="71">
        <f t="shared" si="0"/>
        <v>10810323.96426031</v>
      </c>
      <c r="K8" s="19">
        <f t="shared" ref="K8:K23" si="1">J8/I8</f>
        <v>5.3560058277672115E-2</v>
      </c>
    </row>
    <row r="9" spans="2:16">
      <c r="B9" s="67" t="s">
        <v>47</v>
      </c>
      <c r="C9" s="68">
        <v>284014303.38757086</v>
      </c>
      <c r="D9" s="69">
        <v>2.9135347338765633E-2</v>
      </c>
      <c r="E9" s="69">
        <v>2.7715456534885243E-2</v>
      </c>
      <c r="F9" s="70">
        <v>-7.5778773346090261E-2</v>
      </c>
      <c r="H9" t="s">
        <v>48</v>
      </c>
      <c r="I9" s="18">
        <v>307301212.30371267</v>
      </c>
      <c r="J9" s="71">
        <f t="shared" si="0"/>
        <v>-23286908.916141808</v>
      </c>
      <c r="K9" s="19">
        <f t="shared" si="1"/>
        <v>-7.5778773346090261E-2</v>
      </c>
    </row>
    <row r="10" spans="2:16">
      <c r="B10" s="67" t="s">
        <v>49</v>
      </c>
      <c r="C10" s="68">
        <v>354037686.89303941</v>
      </c>
      <c r="D10" s="69">
        <v>3.6318632039337162E-2</v>
      </c>
      <c r="E10" s="69">
        <v>3.4548668872515509E-2</v>
      </c>
      <c r="F10" s="70">
        <v>-3.2068335168040467E-3</v>
      </c>
      <c r="H10" t="s">
        <v>50</v>
      </c>
      <c r="I10" s="18">
        <v>355176679.37283939</v>
      </c>
      <c r="J10" s="71">
        <f t="shared" si="0"/>
        <v>-1138992.4797999859</v>
      </c>
      <c r="K10" s="72">
        <f t="shared" si="1"/>
        <v>-3.2068335168040467E-3</v>
      </c>
    </row>
    <row r="11" spans="2:16">
      <c r="B11" s="67" t="s">
        <v>51</v>
      </c>
      <c r="C11" s="68">
        <v>235687665.55482349</v>
      </c>
      <c r="D11" s="69">
        <v>2.4177803432779928E-2</v>
      </c>
      <c r="E11" s="69">
        <v>2.2999515068715882E-2</v>
      </c>
      <c r="F11" s="70">
        <v>-7.2362542220017631E-2</v>
      </c>
      <c r="H11" t="s">
        <v>52</v>
      </c>
      <c r="I11" s="18">
        <v>254073036.37659276</v>
      </c>
      <c r="J11" s="71">
        <f t="shared" si="0"/>
        <v>-18385370.821769267</v>
      </c>
      <c r="K11" s="19">
        <f t="shared" si="1"/>
        <v>-7.2362542220017631E-2</v>
      </c>
    </row>
    <row r="12" spans="2:16" ht="25.5">
      <c r="B12" s="73" t="s">
        <v>53</v>
      </c>
      <c r="C12" s="68">
        <v>314855730.08319873</v>
      </c>
      <c r="D12" s="69">
        <v>3.2299186865446035E-2</v>
      </c>
      <c r="E12" s="69">
        <v>3.0725108551917887E-2</v>
      </c>
      <c r="F12" s="70">
        <v>1.3189179739085061E-3</v>
      </c>
      <c r="H12" t="s">
        <v>54</v>
      </c>
      <c r="I12" s="18">
        <v>314441008.1857686</v>
      </c>
      <c r="J12" s="71">
        <f t="shared" si="0"/>
        <v>414721.8974301219</v>
      </c>
      <c r="K12" s="72">
        <f t="shared" si="1"/>
        <v>1.3189179739085061E-3</v>
      </c>
    </row>
    <row r="13" spans="2:16" ht="15" customHeight="1">
      <c r="B13" s="67" t="s">
        <v>55</v>
      </c>
      <c r="C13" s="68">
        <v>597850172.12246788</v>
      </c>
      <c r="D13" s="69">
        <v>6.1329912661332531E-2</v>
      </c>
      <c r="E13" s="69">
        <v>5.8341042201746553E-2</v>
      </c>
      <c r="F13" s="70">
        <v>-3.7311487322148756E-2</v>
      </c>
      <c r="H13" t="s">
        <v>56</v>
      </c>
      <c r="I13" s="18">
        <v>621021404.37872779</v>
      </c>
      <c r="J13" s="71">
        <f t="shared" si="0"/>
        <v>-23171232.256259918</v>
      </c>
      <c r="K13" s="19">
        <f t="shared" si="1"/>
        <v>-3.7311487322148756E-2</v>
      </c>
    </row>
    <row r="14" spans="2:16" ht="15" customHeight="1">
      <c r="B14" s="67" t="s">
        <v>57</v>
      </c>
      <c r="C14" s="68">
        <v>2079011693.0893438</v>
      </c>
      <c r="D14" s="69">
        <v>0.21327351149936505</v>
      </c>
      <c r="E14" s="69">
        <v>0.20287977587067366</v>
      </c>
      <c r="F14" s="70">
        <v>-0.10994329429282726</v>
      </c>
      <c r="H14" t="s">
        <v>58</v>
      </c>
      <c r="I14" s="18">
        <v>2335819369.4383955</v>
      </c>
      <c r="J14" s="71">
        <f t="shared" si="0"/>
        <v>-256807676.34905171</v>
      </c>
      <c r="K14" s="19">
        <f t="shared" si="1"/>
        <v>-0.10994329429282726</v>
      </c>
    </row>
    <row r="15" spans="2:16">
      <c r="B15" s="67" t="s">
        <v>59</v>
      </c>
      <c r="C15" s="68">
        <v>1024920200.4496081</v>
      </c>
      <c r="D15" s="69">
        <v>0.10514050059608172</v>
      </c>
      <c r="E15" s="69">
        <v>0.10001655173163404</v>
      </c>
      <c r="F15" s="70">
        <v>-4.7657374875600726E-2</v>
      </c>
      <c r="H15" t="s">
        <v>60</v>
      </c>
      <c r="I15" s="18">
        <v>1076209521.0384271</v>
      </c>
      <c r="J15" s="71">
        <f t="shared" si="0"/>
        <v>-51289320.588819027</v>
      </c>
      <c r="K15" s="19">
        <f t="shared" si="1"/>
        <v>-4.7657374875600726E-2</v>
      </c>
    </row>
    <row r="16" spans="2:16">
      <c r="B16" s="67" t="s">
        <v>61</v>
      </c>
      <c r="C16" s="68">
        <v>531152810.49454528</v>
      </c>
      <c r="D16" s="69">
        <v>5.4487824870574367E-2</v>
      </c>
      <c r="E16" s="69">
        <v>5.1832398780828237E-2</v>
      </c>
      <c r="F16" s="70">
        <v>-0.16836227419708302</v>
      </c>
      <c r="H16" t="s">
        <v>62</v>
      </c>
      <c r="I16" s="18">
        <v>638682919.27441835</v>
      </c>
      <c r="J16" s="71">
        <f t="shared" si="0"/>
        <v>-107530108.77987307</v>
      </c>
      <c r="K16" s="19">
        <f t="shared" si="1"/>
        <v>-0.16836227419708302</v>
      </c>
    </row>
    <row r="17" spans="2:11">
      <c r="B17" s="67" t="s">
        <v>63</v>
      </c>
      <c r="C17" s="68">
        <v>480959232.50380486</v>
      </c>
      <c r="D17" s="69">
        <v>4.9338762617396156E-2</v>
      </c>
      <c r="E17" s="69">
        <v>4.6934272480356788E-2</v>
      </c>
      <c r="F17" s="70">
        <v>-8.1322894312363392E-2</v>
      </c>
      <c r="H17" t="s">
        <v>64</v>
      </c>
      <c r="I17" s="18">
        <v>523534579.80625665</v>
      </c>
      <c r="J17" s="71">
        <f t="shared" si="0"/>
        <v>-42575347.302451789</v>
      </c>
      <c r="K17" s="19">
        <f t="shared" si="1"/>
        <v>-8.1322894312363392E-2</v>
      </c>
    </row>
    <row r="18" spans="2:11">
      <c r="B18" s="67" t="s">
        <v>65</v>
      </c>
      <c r="C18" s="68">
        <v>245204577.46118075</v>
      </c>
      <c r="D18" s="69">
        <v>2.5154087129329445E-2</v>
      </c>
      <c r="E18" s="69">
        <v>2.3928220261168944E-2</v>
      </c>
      <c r="F18" s="70">
        <v>-5.0058783040411156E-2</v>
      </c>
      <c r="H18" t="s">
        <v>66</v>
      </c>
      <c r="I18" s="18">
        <v>258126053.57412544</v>
      </c>
      <c r="J18" s="71">
        <f t="shared" si="0"/>
        <v>-12921476.112944692</v>
      </c>
      <c r="K18" s="19">
        <f t="shared" si="1"/>
        <v>-5.0058783040411156E-2</v>
      </c>
    </row>
    <row r="19" spans="2:11">
      <c r="B19" s="67" t="s">
        <v>67</v>
      </c>
      <c r="C19" s="68">
        <v>545199900.44515848</v>
      </c>
      <c r="D19" s="69">
        <v>5.5928832735067394E-2</v>
      </c>
      <c r="E19" s="69">
        <v>5.3203180133472187E-2</v>
      </c>
      <c r="F19" s="70">
        <v>-2.0603377573315814E-2</v>
      </c>
      <c r="H19" t="s">
        <v>68</v>
      </c>
      <c r="I19" s="18">
        <v>556669165.44422853</v>
      </c>
      <c r="J19" s="71">
        <f t="shared" si="0"/>
        <v>-11469264.999070048</v>
      </c>
      <c r="K19" s="19">
        <f t="shared" si="1"/>
        <v>-2.0603377573315814E-2</v>
      </c>
    </row>
    <row r="20" spans="2:11" ht="15" customHeight="1">
      <c r="B20" s="67" t="s">
        <v>69</v>
      </c>
      <c r="C20" s="68">
        <v>334834437.54151785</v>
      </c>
      <c r="D20" s="69">
        <v>3.4348684282424324E-2</v>
      </c>
      <c r="E20" s="69">
        <v>3.2674725143687272E-2</v>
      </c>
      <c r="F20" s="70">
        <v>0.14888777751728977</v>
      </c>
      <c r="H20" t="s">
        <v>70</v>
      </c>
      <c r="I20" s="18">
        <v>291442248.83746654</v>
      </c>
      <c r="J20" s="71">
        <f t="shared" si="0"/>
        <v>43392188.704051316</v>
      </c>
      <c r="K20" s="19">
        <f t="shared" si="1"/>
        <v>0.14888777751728977</v>
      </c>
    </row>
    <row r="21" spans="2:11" ht="15" customHeight="1">
      <c r="B21" s="67" t="s">
        <v>71</v>
      </c>
      <c r="C21" s="68">
        <v>230828945.31424579</v>
      </c>
      <c r="D21" s="69">
        <v>2.3679376064359874E-2</v>
      </c>
      <c r="E21" s="69">
        <v>2.2525378209984733E-2</v>
      </c>
      <c r="F21" s="70">
        <v>1.8715096601738142E-2</v>
      </c>
      <c r="H21" t="s">
        <v>72</v>
      </c>
      <c r="I21" s="18">
        <v>226588322.96120107</v>
      </c>
      <c r="J21" s="71">
        <f t="shared" si="0"/>
        <v>4240622.3530447185</v>
      </c>
      <c r="K21" s="19">
        <f t="shared" si="1"/>
        <v>1.8715096601738142E-2</v>
      </c>
    </row>
    <row r="22" spans="2:11" ht="15" customHeight="1">
      <c r="B22" s="67" t="s">
        <v>73</v>
      </c>
      <c r="C22" s="68">
        <v>427586712.75532752</v>
      </c>
      <c r="D22" s="69">
        <v>4.3863591533864502E-2</v>
      </c>
      <c r="E22" s="69">
        <v>4.1725930035618621E-2</v>
      </c>
      <c r="F22" s="70">
        <v>0.12417911394586915</v>
      </c>
      <c r="H22" t="s">
        <v>74</v>
      </c>
      <c r="I22" s="18">
        <v>380354613.8252809</v>
      </c>
      <c r="J22" s="71">
        <f t="shared" si="0"/>
        <v>47232098.930046618</v>
      </c>
      <c r="K22" s="19">
        <f t="shared" si="1"/>
        <v>0.12417911394586915</v>
      </c>
    </row>
    <row r="23" spans="2:11" ht="15">
      <c r="B23" s="74" t="s">
        <v>75</v>
      </c>
      <c r="C23" s="75">
        <v>8623929525.6500721</v>
      </c>
      <c r="D23" s="76">
        <v>0.88467791642160998</v>
      </c>
      <c r="E23" s="76">
        <v>0.84156375604049249</v>
      </c>
      <c r="F23" s="77">
        <v>-0.05</v>
      </c>
      <c r="H23" s="9" t="s">
        <v>347</v>
      </c>
      <c r="I23" s="78">
        <f>SUM(I7:I22)</f>
        <v>9101318061.2367058</v>
      </c>
      <c r="J23" s="79">
        <f t="shared" si="0"/>
        <v>-477388535.58663368</v>
      </c>
      <c r="K23" s="80">
        <f t="shared" si="1"/>
        <v>-5.2452681290182837E-2</v>
      </c>
    </row>
    <row r="24" spans="2:11" ht="5.25" customHeight="1">
      <c r="B24" s="81"/>
      <c r="C24" s="82"/>
      <c r="D24" s="69"/>
      <c r="E24" s="69"/>
      <c r="F24" s="70"/>
      <c r="I24" s="18"/>
    </row>
    <row r="25" spans="2:11" ht="14.25" customHeight="1">
      <c r="B25" s="66" t="s">
        <v>76</v>
      </c>
      <c r="C25" s="82"/>
      <c r="D25" s="69"/>
      <c r="E25" s="69"/>
      <c r="F25" s="70"/>
      <c r="I25" s="18"/>
    </row>
    <row r="26" spans="2:11">
      <c r="B26" s="83" t="s">
        <v>77</v>
      </c>
      <c r="C26" s="68">
        <v>152130398.86301705</v>
      </c>
      <c r="D26" s="69">
        <v>1.5606157713861566E-2</v>
      </c>
      <c r="E26" s="69">
        <v>1.484560251731048E-2</v>
      </c>
      <c r="F26" s="70">
        <v>-0.15541672866733117</v>
      </c>
      <c r="H26" t="s">
        <v>78</v>
      </c>
      <c r="I26" s="18">
        <v>180124807.14065096</v>
      </c>
      <c r="J26" s="71">
        <f t="shared" ref="J26:J34" si="2">C26-I26</f>
        <v>-27994408.277633905</v>
      </c>
      <c r="K26" s="19">
        <f t="shared" ref="K26:K36" si="3">J26/I26</f>
        <v>-0.15541672866733117</v>
      </c>
    </row>
    <row r="27" spans="2:11">
      <c r="B27" s="83" t="s">
        <v>79</v>
      </c>
      <c r="C27" s="68">
        <v>418745141.73123425</v>
      </c>
      <c r="D27" s="69">
        <v>4.2956587063544584E-2</v>
      </c>
      <c r="E27" s="69">
        <v>4.0863127794690771E-2</v>
      </c>
      <c r="F27" s="70">
        <v>2.8240270259969801E-2</v>
      </c>
      <c r="H27" t="s">
        <v>80</v>
      </c>
      <c r="I27" s="18">
        <v>407244448.44526756</v>
      </c>
      <c r="J27" s="71">
        <f t="shared" si="2"/>
        <v>11500693.285966694</v>
      </c>
      <c r="K27" s="19">
        <f t="shared" si="3"/>
        <v>2.8240270259969801E-2</v>
      </c>
    </row>
    <row r="28" spans="2:11">
      <c r="B28" s="83" t="s">
        <v>81</v>
      </c>
      <c r="C28" s="68">
        <v>95387200.862500325</v>
      </c>
      <c r="D28" s="69">
        <v>9.785208687215623E-3</v>
      </c>
      <c r="E28" s="69">
        <v>9.3083333760178872E-3</v>
      </c>
      <c r="F28" s="70">
        <v>-7.350374148410127E-2</v>
      </c>
      <c r="H28" t="s">
        <v>82</v>
      </c>
      <c r="I28" s="18">
        <v>102954760.99957016</v>
      </c>
      <c r="J28" s="71">
        <f t="shared" si="2"/>
        <v>-7567560.1370698363</v>
      </c>
      <c r="K28" s="19">
        <f t="shared" si="3"/>
        <v>-7.350374148410127E-2</v>
      </c>
    </row>
    <row r="29" spans="2:11">
      <c r="B29" s="83" t="s">
        <v>83</v>
      </c>
      <c r="C29" s="68">
        <v>421266656.44778502</v>
      </c>
      <c r="D29" s="69">
        <v>4.3215254342657862E-2</v>
      </c>
      <c r="E29" s="69">
        <v>4.1109189104614551E-2</v>
      </c>
      <c r="F29" s="70">
        <v>-7.8155986808869163E-3</v>
      </c>
      <c r="H29" t="s">
        <v>84</v>
      </c>
      <c r="I29" s="18">
        <v>424585042.74780911</v>
      </c>
      <c r="J29" s="71">
        <f t="shared" si="2"/>
        <v>-3318386.3000240922</v>
      </c>
      <c r="K29" s="19">
        <f t="shared" si="3"/>
        <v>-7.8155986808869163E-3</v>
      </c>
    </row>
    <row r="30" spans="2:11" ht="15" customHeight="1">
      <c r="B30" s="83" t="s">
        <v>85</v>
      </c>
      <c r="C30" s="68">
        <v>36641900.000000164</v>
      </c>
      <c r="D30" s="69">
        <v>3.7588757711103393E-3</v>
      </c>
      <c r="E30" s="69">
        <v>3.575689585674786E-3</v>
      </c>
      <c r="F30" s="70">
        <v>0.1466871009231549</v>
      </c>
      <c r="H30" t="s">
        <v>86</v>
      </c>
      <c r="I30" s="18">
        <v>31954575.900000218</v>
      </c>
      <c r="J30" s="71">
        <f t="shared" si="2"/>
        <v>4687324.0999999456</v>
      </c>
      <c r="K30" s="19">
        <f t="shared" si="3"/>
        <v>0.1466871009231549</v>
      </c>
    </row>
    <row r="31" spans="2:11" ht="15">
      <c r="B31" s="74" t="s">
        <v>87</v>
      </c>
      <c r="C31" s="75">
        <v>1124171297.904537</v>
      </c>
      <c r="D31" s="76">
        <v>0.11532208357838999</v>
      </c>
      <c r="E31" s="76">
        <v>0.10970194237830849</v>
      </c>
      <c r="F31" s="77">
        <v>-1.9786430253449411E-2</v>
      </c>
      <c r="H31" s="9" t="s">
        <v>88</v>
      </c>
      <c r="I31" s="78">
        <f>SUM(I26:I30)</f>
        <v>1146863635.2332981</v>
      </c>
      <c r="J31" s="79">
        <f t="shared" si="2"/>
        <v>-22692337.328761101</v>
      </c>
      <c r="K31" s="80">
        <f t="shared" si="3"/>
        <v>-1.9786430253449411E-2</v>
      </c>
    </row>
    <row r="32" spans="2:11" ht="15">
      <c r="B32" s="84" t="s">
        <v>11</v>
      </c>
      <c r="C32" s="85">
        <v>9748100823.5546093</v>
      </c>
      <c r="D32" s="86">
        <v>1</v>
      </c>
      <c r="E32" s="86">
        <v>0.95126569841880093</v>
      </c>
      <c r="F32" s="87">
        <v>-4.8797034218045453E-2</v>
      </c>
      <c r="H32" s="9" t="s">
        <v>89</v>
      </c>
      <c r="I32" s="78">
        <f>I23+I31</f>
        <v>10248181696.470003</v>
      </c>
      <c r="J32" s="79">
        <f t="shared" si="2"/>
        <v>-500080872.91539383</v>
      </c>
      <c r="K32" s="80">
        <f t="shared" si="3"/>
        <v>-4.8797034218045453E-2</v>
      </c>
    </row>
    <row r="33" spans="2:11">
      <c r="B33" s="88" t="s">
        <v>90</v>
      </c>
      <c r="C33" s="68">
        <v>487405041.27154422</v>
      </c>
      <c r="D33" s="69"/>
      <c r="E33" s="69">
        <v>4.7563284930094839E-2</v>
      </c>
      <c r="F33" s="70">
        <v>-3.5266180170438678E-2</v>
      </c>
      <c r="H33" t="s">
        <v>91</v>
      </c>
      <c r="I33" s="18">
        <v>505222302</v>
      </c>
      <c r="J33" s="71">
        <f t="shared" si="2"/>
        <v>-17817260.728455782</v>
      </c>
      <c r="K33" s="19">
        <f t="shared" si="3"/>
        <v>-3.5266180170438678E-2</v>
      </c>
    </row>
    <row r="34" spans="2:11">
      <c r="B34" s="88" t="s">
        <v>13</v>
      </c>
      <c r="C34" s="68">
        <v>12000000</v>
      </c>
      <c r="D34" s="69"/>
      <c r="E34" s="69">
        <v>1.1710166511042614E-3</v>
      </c>
      <c r="F34" s="70">
        <v>0</v>
      </c>
      <c r="H34" t="s">
        <v>92</v>
      </c>
      <c r="I34" s="18">
        <v>12000000</v>
      </c>
      <c r="J34" s="71">
        <f t="shared" si="2"/>
        <v>0</v>
      </c>
      <c r="K34" s="19">
        <f t="shared" si="3"/>
        <v>0</v>
      </c>
    </row>
    <row r="35" spans="2:11" ht="6.75" customHeight="1">
      <c r="B35" s="88"/>
      <c r="C35" s="82"/>
      <c r="D35" s="69"/>
      <c r="E35" s="69"/>
      <c r="F35" s="70"/>
      <c r="I35" s="18"/>
      <c r="J35" s="71"/>
      <c r="K35" s="19"/>
    </row>
    <row r="36" spans="2:11" ht="15" customHeight="1">
      <c r="B36" s="89" t="s">
        <v>14</v>
      </c>
      <c r="C36" s="90">
        <v>10247505864.826153</v>
      </c>
      <c r="D36" s="91"/>
      <c r="E36" s="92">
        <v>1</v>
      </c>
      <c r="F36" s="93">
        <v>-4.8107635692766833E-2</v>
      </c>
      <c r="H36" s="9" t="s">
        <v>19</v>
      </c>
      <c r="I36" s="78">
        <v>10765403998.470003</v>
      </c>
      <c r="J36" s="79">
        <f>C36-I36</f>
        <v>-517898133.64385033</v>
      </c>
      <c r="K36" s="80">
        <f t="shared" si="3"/>
        <v>-4.8107635692766833E-2</v>
      </c>
    </row>
    <row r="40" spans="2:11" ht="15">
      <c r="B40" s="94"/>
      <c r="C40" s="95"/>
      <c r="D40" s="95"/>
      <c r="E40" s="95"/>
    </row>
    <row r="41" spans="2:11">
      <c r="B41" s="95"/>
      <c r="C41" s="95"/>
      <c r="D41" s="95"/>
      <c r="E41" s="95"/>
    </row>
    <row r="42" spans="2:11">
      <c r="B42" s="95"/>
      <c r="C42" s="95"/>
      <c r="D42" s="95"/>
      <c r="E42" s="95"/>
    </row>
    <row r="43" spans="2:11" ht="15">
      <c r="B43" s="94"/>
      <c r="C43" s="94"/>
      <c r="D43" s="95"/>
      <c r="E43" s="95"/>
    </row>
    <row r="44" spans="2:11">
      <c r="B44" s="95"/>
      <c r="C44" s="96"/>
      <c r="D44" s="97"/>
      <c r="E44" s="95"/>
    </row>
    <row r="45" spans="2:11">
      <c r="B45" s="95"/>
      <c r="C45" s="96"/>
      <c r="D45" s="97"/>
      <c r="E45" s="95"/>
    </row>
    <row r="46" spans="2:11">
      <c r="B46" s="95"/>
      <c r="C46" s="96"/>
      <c r="D46" s="97"/>
      <c r="E46" s="95"/>
    </row>
    <row r="47" spans="2:11">
      <c r="B47" s="95"/>
      <c r="C47" s="96"/>
      <c r="D47" s="97"/>
      <c r="E47" s="95"/>
    </row>
    <row r="48" spans="2:11">
      <c r="B48" s="95"/>
      <c r="C48" s="96"/>
      <c r="D48" s="97"/>
      <c r="E48" s="95"/>
    </row>
    <row r="49" spans="2:5" ht="15">
      <c r="B49" s="94"/>
      <c r="C49" s="98"/>
      <c r="D49" s="97"/>
      <c r="E49" s="97"/>
    </row>
    <row r="50" spans="2:5">
      <c r="B50" s="95"/>
      <c r="C50" s="99"/>
      <c r="D50" s="97"/>
      <c r="E50" s="97"/>
    </row>
    <row r="51" spans="2:5" ht="15">
      <c r="B51" s="94"/>
      <c r="C51" s="98"/>
      <c r="D51" s="97"/>
      <c r="E51" s="95"/>
    </row>
    <row r="52" spans="2:5">
      <c r="B52" s="95"/>
      <c r="C52" s="99"/>
      <c r="D52" s="97"/>
      <c r="E52" s="95"/>
    </row>
    <row r="53" spans="2:5">
      <c r="B53" s="95"/>
      <c r="C53" s="99"/>
      <c r="D53" s="97"/>
      <c r="E53" s="95"/>
    </row>
    <row r="54" spans="2:5" ht="15">
      <c r="B54" s="94"/>
      <c r="C54" s="98"/>
      <c r="D54" s="97"/>
      <c r="E54" s="95"/>
    </row>
    <row r="55" spans="2:5">
      <c r="B55" s="95"/>
      <c r="C55" s="95"/>
      <c r="D55" s="97"/>
      <c r="E55" s="95"/>
    </row>
    <row r="56" spans="2:5">
      <c r="B56" s="95"/>
      <c r="C56" s="95"/>
      <c r="D56" s="97"/>
      <c r="E56" s="95"/>
    </row>
    <row r="57" spans="2:5">
      <c r="B57" s="95"/>
      <c r="C57" s="95"/>
      <c r="D57" s="97"/>
      <c r="E57" s="95"/>
    </row>
    <row r="58" spans="2:5">
      <c r="D58" s="19"/>
    </row>
    <row r="59" spans="2:5">
      <c r="D59" s="19"/>
    </row>
    <row r="60" spans="2:5">
      <c r="D60" s="19"/>
    </row>
    <row r="61" spans="2:5">
      <c r="D61" s="19"/>
    </row>
    <row r="62" spans="2:5">
      <c r="D62" s="19"/>
    </row>
    <row r="63" spans="2:5">
      <c r="D63" s="19"/>
    </row>
    <row r="64" spans="2:5">
      <c r="D64" s="19"/>
    </row>
    <row r="65" spans="4:4">
      <c r="D65" s="19"/>
    </row>
    <row r="66" spans="4:4">
      <c r="D66" s="19"/>
    </row>
    <row r="67" spans="4:4">
      <c r="D67" s="19"/>
    </row>
    <row r="68" spans="4:4">
      <c r="D68" s="19"/>
    </row>
    <row r="69" spans="4:4">
      <c r="D69" s="19"/>
    </row>
    <row r="70" spans="4:4">
      <c r="D70" s="19"/>
    </row>
  </sheetData>
  <hyperlinks>
    <hyperlink ref="M4" r:id="rId1" xr:uid="{42DD53B0-7809-423F-AD02-5D052374AA3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E67F-0820-4893-A561-53D2ECBE0AD1}">
  <dimension ref="A1:F31"/>
  <sheetViews>
    <sheetView tabSelected="1" workbookViewId="0">
      <selection activeCell="H13" sqref="H13"/>
    </sheetView>
  </sheetViews>
  <sheetFormatPr defaultColWidth="7.75" defaultRowHeight="14.25"/>
  <cols>
    <col min="1" max="1" width="34.25" customWidth="1"/>
    <col min="2" max="2" width="18.625" customWidth="1"/>
    <col min="3" max="3" width="18.75" customWidth="1"/>
    <col min="4" max="4" width="18.25" customWidth="1"/>
    <col min="5" max="5" width="13.5" customWidth="1"/>
    <col min="6" max="6" width="15" customWidth="1"/>
  </cols>
  <sheetData>
    <row r="1" spans="1:6">
      <c r="A1" t="s">
        <v>404</v>
      </c>
    </row>
    <row r="3" spans="1:6" ht="15">
      <c r="A3" s="318"/>
      <c r="B3" s="319" t="s">
        <v>95</v>
      </c>
      <c r="C3" s="319"/>
      <c r="D3" s="319"/>
      <c r="E3" s="319"/>
      <c r="F3" s="319"/>
    </row>
    <row r="4" spans="1:6" ht="60">
      <c r="A4" s="318"/>
      <c r="B4" s="183" t="s">
        <v>96</v>
      </c>
      <c r="C4" s="183" t="s">
        <v>97</v>
      </c>
      <c r="D4" s="183" t="s">
        <v>98</v>
      </c>
      <c r="E4" s="183" t="s">
        <v>99</v>
      </c>
      <c r="F4" s="184" t="s">
        <v>14</v>
      </c>
    </row>
    <row r="6" spans="1:6" ht="28.5">
      <c r="A6" s="185" t="s">
        <v>21</v>
      </c>
      <c r="B6" s="186">
        <v>515213290.64868957</v>
      </c>
      <c r="C6" s="186">
        <v>1108125929.8692195</v>
      </c>
      <c r="D6" s="186">
        <v>327524016.23944104</v>
      </c>
      <c r="E6" s="186">
        <v>216285750.48881879</v>
      </c>
      <c r="F6" s="186">
        <v>2167148987.2461686</v>
      </c>
    </row>
    <row r="7" spans="1:6">
      <c r="A7" s="187" t="s">
        <v>22</v>
      </c>
      <c r="B7" s="186">
        <v>140896294.33822161</v>
      </c>
      <c r="C7" s="186">
        <v>130959363.85279739</v>
      </c>
      <c r="D7" s="186">
        <v>87880858.446536809</v>
      </c>
      <c r="E7" s="186">
        <v>91549641.796065345</v>
      </c>
      <c r="F7" s="186">
        <v>451286158.43362117</v>
      </c>
    </row>
    <row r="8" spans="1:6">
      <c r="A8" s="187" t="s">
        <v>23</v>
      </c>
      <c r="B8" s="186">
        <v>357755960.28132701</v>
      </c>
      <c r="C8" s="186">
        <v>442954358.45499378</v>
      </c>
      <c r="D8" s="186">
        <v>250333057.29509363</v>
      </c>
      <c r="E8" s="186">
        <v>139983861.72791266</v>
      </c>
      <c r="F8" s="186">
        <v>1191027237.7593269</v>
      </c>
    </row>
    <row r="9" spans="1:6">
      <c r="A9" s="187" t="s">
        <v>248</v>
      </c>
      <c r="B9" s="186">
        <v>332052105.45841986</v>
      </c>
      <c r="C9" s="186">
        <v>125975348.29766363</v>
      </c>
      <c r="D9" s="186">
        <v>95747378.841631413</v>
      </c>
      <c r="E9" s="186">
        <v>261397619.08390588</v>
      </c>
      <c r="F9" s="186">
        <v>815172451.68162084</v>
      </c>
    </row>
    <row r="10" spans="1:6">
      <c r="A10" s="187" t="s">
        <v>249</v>
      </c>
      <c r="B10" s="186">
        <v>240913149.27271247</v>
      </c>
      <c r="C10" s="186">
        <v>409685155.7311995</v>
      </c>
      <c r="D10" s="186">
        <v>187577626.18676111</v>
      </c>
      <c r="E10" s="186">
        <v>119771172.86507651</v>
      </c>
      <c r="F10" s="186">
        <v>957947104.05574965</v>
      </c>
    </row>
    <row r="11" spans="1:6">
      <c r="A11" s="187" t="s">
        <v>26</v>
      </c>
      <c r="B11" s="186">
        <v>432725202.58100694</v>
      </c>
      <c r="C11" s="186">
        <v>484003329.07328379</v>
      </c>
      <c r="D11" s="186">
        <v>90884667.030491665</v>
      </c>
      <c r="E11" s="186">
        <v>239511040.58527455</v>
      </c>
      <c r="F11" s="186">
        <v>1247124239.270057</v>
      </c>
    </row>
    <row r="12" spans="1:6">
      <c r="A12" s="187" t="s">
        <v>27</v>
      </c>
      <c r="B12" s="186">
        <v>378181077.0352183</v>
      </c>
      <c r="C12" s="186">
        <v>1327016073.2711015</v>
      </c>
      <c r="D12" s="186">
        <v>223109758.15251043</v>
      </c>
      <c r="E12" s="186">
        <v>194034553.09922266</v>
      </c>
      <c r="F12" s="186">
        <v>2122341461.5580528</v>
      </c>
    </row>
    <row r="13" spans="1:6">
      <c r="A13" s="188" t="s">
        <v>28</v>
      </c>
      <c r="B13" s="189">
        <v>24964665.178498011</v>
      </c>
      <c r="C13" s="189">
        <v>103796820.45445085</v>
      </c>
      <c r="D13" s="189">
        <v>13150651.260490689</v>
      </c>
      <c r="E13" s="189">
        <v>13145198.386560842</v>
      </c>
      <c r="F13" s="189">
        <v>155057335.28000039</v>
      </c>
    </row>
    <row r="14" spans="1:6" ht="30">
      <c r="A14" s="190" t="s">
        <v>220</v>
      </c>
      <c r="B14" s="191">
        <v>2422701744.7940936</v>
      </c>
      <c r="C14" s="191">
        <v>4132516379.0047102</v>
      </c>
      <c r="D14" s="191">
        <v>1276208013.4529567</v>
      </c>
      <c r="E14" s="191">
        <v>1275678838.0328374</v>
      </c>
      <c r="F14" s="191">
        <v>9107104975.2845974</v>
      </c>
    </row>
    <row r="15" spans="1:6" ht="15">
      <c r="A15" s="192"/>
      <c r="B15" s="193"/>
      <c r="C15" s="193"/>
      <c r="D15" s="193"/>
      <c r="E15" s="193"/>
      <c r="F15" s="189"/>
    </row>
    <row r="16" spans="1:6">
      <c r="A16" s="194" t="s">
        <v>221</v>
      </c>
      <c r="B16" s="195">
        <v>102480105.87645093</v>
      </c>
      <c r="C16" s="195">
        <v>175069788.82166708</v>
      </c>
      <c r="D16" s="195">
        <v>53983505.241645351</v>
      </c>
      <c r="E16" s="195">
        <v>53961121.160237983</v>
      </c>
      <c r="F16" s="195">
        <v>385494521.10000128</v>
      </c>
    </row>
    <row r="17" spans="1:6">
      <c r="A17" s="196" t="s">
        <v>30</v>
      </c>
      <c r="B17" s="197">
        <v>66259401.572437339</v>
      </c>
      <c r="C17" s="197">
        <v>119449390.86919487</v>
      </c>
      <c r="D17" s="197">
        <v>34903503.675203569</v>
      </c>
      <c r="E17" s="198">
        <v>34889031.05316525</v>
      </c>
      <c r="F17" s="198">
        <v>255501327.17000103</v>
      </c>
    </row>
    <row r="18" spans="1:6" ht="30">
      <c r="A18" s="199" t="s">
        <v>11</v>
      </c>
      <c r="B18" s="200">
        <v>2591441252.2429819</v>
      </c>
      <c r="C18" s="200">
        <v>4427035558.6955719</v>
      </c>
      <c r="D18" s="200">
        <v>1365095022.3698056</v>
      </c>
      <c r="E18" s="200">
        <v>1364528990.2462406</v>
      </c>
      <c r="F18" s="200">
        <v>9748100823.5545998</v>
      </c>
    </row>
    <row r="19" spans="1:6" ht="15">
      <c r="A19" s="201"/>
      <c r="B19" s="193"/>
      <c r="C19" s="193"/>
      <c r="D19" s="193"/>
      <c r="E19" s="193"/>
      <c r="F19" s="193"/>
    </row>
    <row r="20" spans="1:6">
      <c r="A20" s="194" t="s">
        <v>222</v>
      </c>
      <c r="B20" s="195">
        <v>0</v>
      </c>
      <c r="C20" s="195">
        <v>0</v>
      </c>
      <c r="D20" s="195">
        <v>0</v>
      </c>
      <c r="E20" s="195">
        <v>0</v>
      </c>
      <c r="F20" s="195">
        <v>487405041.27154422</v>
      </c>
    </row>
    <row r="21" spans="1:6">
      <c r="A21" s="194" t="s">
        <v>92</v>
      </c>
      <c r="B21" s="195">
        <v>0</v>
      </c>
      <c r="C21" s="195">
        <v>0</v>
      </c>
      <c r="D21" s="195">
        <v>0</v>
      </c>
      <c r="E21" s="195">
        <v>0</v>
      </c>
      <c r="F21" s="195">
        <v>12000000</v>
      </c>
    </row>
    <row r="22" spans="1:6">
      <c r="A22" s="202"/>
      <c r="B22" s="189"/>
      <c r="C22" s="189"/>
      <c r="D22" s="189"/>
      <c r="E22" s="189"/>
      <c r="F22" s="189"/>
    </row>
    <row r="23" spans="1:6" ht="15">
      <c r="A23" s="203" t="s">
        <v>14</v>
      </c>
      <c r="B23" s="204">
        <v>2591441252.2429819</v>
      </c>
      <c r="C23" s="204">
        <v>4427035558.6955719</v>
      </c>
      <c r="D23" s="204">
        <v>1365095022.3698056</v>
      </c>
      <c r="E23" s="204">
        <v>1364528990.2462406</v>
      </c>
      <c r="F23" s="204">
        <v>10247505864.826143</v>
      </c>
    </row>
    <row r="24" spans="1:6">
      <c r="B24" s="18"/>
      <c r="C24" s="18"/>
      <c r="D24" s="18"/>
      <c r="E24" s="18"/>
      <c r="F24" s="18"/>
    </row>
    <row r="25" spans="1:6">
      <c r="B25" s="18"/>
      <c r="C25" s="18"/>
      <c r="D25" s="18"/>
      <c r="E25" s="18"/>
      <c r="F25" s="18"/>
    </row>
    <row r="26" spans="1:6">
      <c r="B26" s="18"/>
      <c r="C26" s="18"/>
      <c r="D26" s="18"/>
      <c r="E26" s="18"/>
      <c r="F26" s="18"/>
    </row>
    <row r="27" spans="1:6">
      <c r="B27" s="18"/>
      <c r="C27" s="18"/>
      <c r="D27" s="18"/>
      <c r="E27" s="18"/>
      <c r="F27" s="18"/>
    </row>
    <row r="28" spans="1:6">
      <c r="B28" s="18"/>
      <c r="C28" s="18"/>
      <c r="D28" s="18"/>
      <c r="E28" s="18"/>
      <c r="F28" s="18"/>
    </row>
    <row r="29" spans="1:6">
      <c r="B29" s="18"/>
      <c r="C29" s="18"/>
      <c r="D29" s="18"/>
      <c r="E29" s="18"/>
      <c r="F29" s="18"/>
    </row>
    <row r="30" spans="1:6">
      <c r="B30" s="18"/>
      <c r="C30" s="18"/>
      <c r="D30" s="18"/>
      <c r="E30" s="18"/>
      <c r="F30" s="18"/>
    </row>
    <row r="31" spans="1:6">
      <c r="B31" s="18"/>
      <c r="C31" s="18"/>
      <c r="D31" s="18"/>
      <c r="E31" s="18"/>
      <c r="F31" s="18"/>
    </row>
  </sheetData>
  <mergeCells count="2">
    <mergeCell ref="A3:A4"/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257B-1BEB-482A-BFC4-7AD8A1E9162A}">
  <dimension ref="A1:J178"/>
  <sheetViews>
    <sheetView workbookViewId="0">
      <selection activeCell="D182" sqref="D182"/>
    </sheetView>
  </sheetViews>
  <sheetFormatPr defaultColWidth="7.75" defaultRowHeight="14.25"/>
  <cols>
    <col min="2" max="2" width="41.125" customWidth="1"/>
    <col min="3" max="3" width="15.25" customWidth="1"/>
    <col min="4" max="4" width="16.5" customWidth="1"/>
    <col min="5" max="5" width="15.25" customWidth="1"/>
    <col min="6" max="6" width="13.25" customWidth="1"/>
    <col min="7" max="7" width="14.125" customWidth="1"/>
    <col min="8" max="8" width="3.875" customWidth="1"/>
    <col min="9" max="9" width="10.5" bestFit="1" customWidth="1"/>
  </cols>
  <sheetData>
    <row r="1" spans="1:7">
      <c r="A1" s="95"/>
      <c r="B1" s="95"/>
      <c r="C1" s="95"/>
      <c r="D1" s="95"/>
      <c r="E1" s="95"/>
    </row>
    <row r="3" spans="1:7" ht="15.75">
      <c r="B3" s="320" t="s">
        <v>93</v>
      </c>
      <c r="C3" s="320"/>
      <c r="D3" s="320"/>
      <c r="E3" s="320"/>
      <c r="F3" s="320"/>
      <c r="G3" s="320"/>
    </row>
    <row r="4" spans="1:7">
      <c r="B4" s="48"/>
      <c r="C4" s="48"/>
      <c r="D4" s="48"/>
      <c r="E4" s="48"/>
      <c r="F4" s="48"/>
      <c r="G4" s="48"/>
    </row>
    <row r="5" spans="1:7">
      <c r="B5" s="321" t="s">
        <v>94</v>
      </c>
      <c r="C5" s="322" t="s">
        <v>95</v>
      </c>
      <c r="D5" s="322"/>
      <c r="E5" s="322"/>
      <c r="F5" s="322"/>
      <c r="G5" s="322"/>
    </row>
    <row r="6" spans="1:7" ht="51">
      <c r="B6" s="321"/>
      <c r="C6" s="100" t="s">
        <v>96</v>
      </c>
      <c r="D6" s="100" t="s">
        <v>97</v>
      </c>
      <c r="E6" s="100" t="s">
        <v>98</v>
      </c>
      <c r="F6" s="100" t="s">
        <v>99</v>
      </c>
      <c r="G6" s="101" t="s">
        <v>14</v>
      </c>
    </row>
    <row r="7" spans="1:7">
      <c r="B7" s="102"/>
      <c r="C7" s="102"/>
      <c r="D7" s="102"/>
      <c r="E7" s="102"/>
      <c r="F7" s="102"/>
      <c r="G7" s="102"/>
    </row>
    <row r="8" spans="1:7" ht="15.75">
      <c r="B8" s="103" t="s">
        <v>35</v>
      </c>
      <c r="C8" s="48"/>
      <c r="D8" s="48"/>
      <c r="E8" s="48"/>
      <c r="F8" s="48"/>
      <c r="G8" s="48"/>
    </row>
    <row r="9" spans="1:7" ht="24" customHeight="1">
      <c r="B9" s="104" t="s">
        <v>100</v>
      </c>
      <c r="C9" s="105">
        <v>7296316.1286980761</v>
      </c>
      <c r="D9" s="105">
        <v>12464512.140212607</v>
      </c>
      <c r="E9" s="105">
        <v>3843484.7096385034</v>
      </c>
      <c r="F9" s="105">
        <v>3841891.021450913</v>
      </c>
      <c r="G9" s="106">
        <v>27446204.000000101</v>
      </c>
    </row>
    <row r="10" spans="1:7">
      <c r="B10" s="107" t="s">
        <v>101</v>
      </c>
      <c r="C10" s="105">
        <v>4289365.5199999986</v>
      </c>
      <c r="D10" s="105">
        <v>376647.78</v>
      </c>
      <c r="E10" s="105">
        <v>0</v>
      </c>
      <c r="F10" s="105">
        <v>411647.78</v>
      </c>
      <c r="G10" s="106">
        <v>5077661.0799999991</v>
      </c>
    </row>
    <row r="11" spans="1:7">
      <c r="B11" s="107" t="s">
        <v>102</v>
      </c>
      <c r="C11" s="105">
        <v>6640470.7695312491</v>
      </c>
      <c r="D11" s="105">
        <v>54179419.238281272</v>
      </c>
      <c r="E11" s="105">
        <v>20412021.234374996</v>
      </c>
      <c r="F11" s="105">
        <v>19964618.499999996</v>
      </c>
      <c r="G11" s="106">
        <v>101196529.74218751</v>
      </c>
    </row>
    <row r="12" spans="1:7">
      <c r="B12" s="107" t="s">
        <v>103</v>
      </c>
      <c r="C12" s="105">
        <v>6225237.8299999991</v>
      </c>
      <c r="D12" s="105">
        <v>7040967.599999995</v>
      </c>
      <c r="E12" s="105">
        <v>6362152.7800000021</v>
      </c>
      <c r="F12" s="105">
        <v>933254.70000000007</v>
      </c>
      <c r="G12" s="106">
        <v>20561612.909999996</v>
      </c>
    </row>
    <row r="13" spans="1:7">
      <c r="B13" s="107" t="s">
        <v>104</v>
      </c>
      <c r="C13" s="105">
        <v>758678</v>
      </c>
      <c r="D13" s="105">
        <v>0</v>
      </c>
      <c r="E13" s="105">
        <v>4994449</v>
      </c>
      <c r="F13" s="105">
        <v>0</v>
      </c>
      <c r="G13" s="106">
        <v>5753127</v>
      </c>
    </row>
    <row r="14" spans="1:7">
      <c r="B14" s="108" t="s">
        <v>105</v>
      </c>
      <c r="C14" s="105">
        <v>88415331.708270073</v>
      </c>
      <c r="D14" s="105">
        <v>281830914.15772659</v>
      </c>
      <c r="E14" s="105">
        <v>48184117.036160186</v>
      </c>
      <c r="F14" s="105">
        <v>16089637.114608543</v>
      </c>
      <c r="G14" s="106">
        <v>434520000.01676536</v>
      </c>
    </row>
    <row r="15" spans="1:7">
      <c r="B15" s="107" t="s">
        <v>106</v>
      </c>
      <c r="C15" s="109">
        <v>18157910.200000003</v>
      </c>
      <c r="D15" s="105">
        <v>78614536.799999997</v>
      </c>
      <c r="E15" s="105">
        <v>34682296.600000001</v>
      </c>
      <c r="F15" s="105">
        <v>26452923.350000005</v>
      </c>
      <c r="G15" s="106">
        <v>157907666.94999999</v>
      </c>
    </row>
    <row r="16" spans="1:7">
      <c r="B16" s="110" t="s">
        <v>107</v>
      </c>
      <c r="C16" s="105">
        <v>17114634.750696123</v>
      </c>
      <c r="D16" s="105">
        <v>32569745.239389047</v>
      </c>
      <c r="E16" s="105">
        <v>22037464.175612651</v>
      </c>
      <c r="F16" s="105">
        <v>13078340.045469625</v>
      </c>
      <c r="G16" s="106">
        <v>84800184.21116744</v>
      </c>
    </row>
    <row r="17" spans="2:9">
      <c r="B17" s="107" t="s">
        <v>108</v>
      </c>
      <c r="C17" s="105">
        <v>29307140.193085939</v>
      </c>
      <c r="D17" s="105">
        <v>54654063.736367136</v>
      </c>
      <c r="E17" s="105">
        <v>25940203.044179678</v>
      </c>
      <c r="F17" s="105">
        <v>47246531.28199219</v>
      </c>
      <c r="G17" s="106">
        <v>157147938.25562495</v>
      </c>
    </row>
    <row r="18" spans="2:9">
      <c r="B18" s="107" t="s">
        <v>109</v>
      </c>
      <c r="C18" s="105">
        <v>54899843.310000002</v>
      </c>
      <c r="D18" s="105">
        <v>106588715.18906251</v>
      </c>
      <c r="E18" s="105">
        <v>109257251.549375</v>
      </c>
      <c r="F18" s="105">
        <v>27968598.598437503</v>
      </c>
      <c r="G18" s="106">
        <v>298714408.64687496</v>
      </c>
    </row>
    <row r="19" spans="2:9">
      <c r="B19" s="107" t="s">
        <v>110</v>
      </c>
      <c r="C19" s="105">
        <v>126918744.46882814</v>
      </c>
      <c r="D19" s="105">
        <v>233780930.81250003</v>
      </c>
      <c r="E19" s="105">
        <v>25598255</v>
      </c>
      <c r="F19" s="105">
        <v>30366486.312499996</v>
      </c>
      <c r="G19" s="106">
        <v>416664416.5938282</v>
      </c>
    </row>
    <row r="20" spans="2:9">
      <c r="B20" s="107" t="s">
        <v>111</v>
      </c>
      <c r="C20" s="105">
        <v>109805629.67957996</v>
      </c>
      <c r="D20" s="105">
        <v>195814083.78568023</v>
      </c>
      <c r="E20" s="105">
        <v>26212321.110100001</v>
      </c>
      <c r="F20" s="105">
        <v>11548287.264359999</v>
      </c>
      <c r="G20" s="106">
        <v>343380321.83972019</v>
      </c>
    </row>
    <row r="21" spans="2:9">
      <c r="B21" s="108" t="s">
        <v>112</v>
      </c>
      <c r="C21" s="111">
        <v>45383988.089999974</v>
      </c>
      <c r="D21" s="111">
        <v>50211393.390000001</v>
      </c>
      <c r="E21" s="111">
        <v>0</v>
      </c>
      <c r="F21" s="111">
        <v>18383534.520000003</v>
      </c>
      <c r="G21" s="112">
        <v>113978915.99999997</v>
      </c>
    </row>
    <row r="22" spans="2:9" ht="25.5">
      <c r="B22" s="113" t="s">
        <v>113</v>
      </c>
      <c r="C22" s="114">
        <v>515213290.64868957</v>
      </c>
      <c r="D22" s="114">
        <v>1108125929.8692195</v>
      </c>
      <c r="E22" s="114">
        <v>327524016.23944104</v>
      </c>
      <c r="F22" s="114">
        <v>216285750.48881879</v>
      </c>
      <c r="G22" s="115">
        <v>2167148987.2461686</v>
      </c>
      <c r="I22" s="19">
        <f>G22/G151</f>
        <v>0.21148062912408355</v>
      </c>
    </row>
    <row r="23" spans="2:9">
      <c r="B23" s="116"/>
      <c r="C23" s="117"/>
      <c r="D23" s="117"/>
      <c r="E23" s="117"/>
      <c r="F23" s="117"/>
      <c r="G23" s="117"/>
    </row>
    <row r="24" spans="2:9" ht="15.75">
      <c r="B24" s="118" t="s">
        <v>36</v>
      </c>
      <c r="C24" s="117"/>
      <c r="D24" s="117"/>
      <c r="E24" s="117"/>
      <c r="F24" s="117"/>
      <c r="G24" s="117"/>
    </row>
    <row r="25" spans="2:9">
      <c r="B25" s="119" t="s">
        <v>114</v>
      </c>
      <c r="C25" s="105">
        <v>3788069.4555892115</v>
      </c>
      <c r="D25" s="105">
        <v>6471270.828226218</v>
      </c>
      <c r="E25" s="105">
        <v>1995443.5601193842</v>
      </c>
      <c r="F25" s="105">
        <v>1994616.1560652498</v>
      </c>
      <c r="G25" s="106">
        <v>14249400.000000063</v>
      </c>
      <c r="I25" s="120"/>
    </row>
    <row r="26" spans="2:9">
      <c r="B26" s="119" t="s">
        <v>115</v>
      </c>
      <c r="C26" s="105">
        <v>17527844.880000003</v>
      </c>
      <c r="D26" s="105">
        <v>0</v>
      </c>
      <c r="E26" s="105">
        <v>0</v>
      </c>
      <c r="F26" s="105">
        <v>11968163.919999998</v>
      </c>
      <c r="G26" s="106">
        <v>29496008.800000001</v>
      </c>
    </row>
    <row r="27" spans="2:9">
      <c r="B27" s="119" t="s">
        <v>116</v>
      </c>
      <c r="C27" s="105">
        <v>23162297.23</v>
      </c>
      <c r="D27" s="105">
        <v>0</v>
      </c>
      <c r="E27" s="105">
        <v>5438386.9799999995</v>
      </c>
      <c r="F27" s="105">
        <v>4093998.1799999997</v>
      </c>
      <c r="G27" s="106">
        <v>32694682.390000001</v>
      </c>
    </row>
    <row r="28" spans="2:9">
      <c r="B28" s="119" t="s">
        <v>117</v>
      </c>
      <c r="C28" s="105">
        <v>47733614.568909176</v>
      </c>
      <c r="D28" s="105">
        <v>94352541.939863205</v>
      </c>
      <c r="E28" s="105">
        <v>37934252.975714289</v>
      </c>
      <c r="F28" s="105">
        <v>55430682.470000096</v>
      </c>
      <c r="G28" s="106">
        <v>235451091.95448676</v>
      </c>
    </row>
    <row r="29" spans="2:9">
      <c r="B29" s="119" t="s">
        <v>118</v>
      </c>
      <c r="C29" s="105">
        <v>10641459.654999997</v>
      </c>
      <c r="D29" s="105">
        <v>0</v>
      </c>
      <c r="E29" s="105">
        <v>15667017.980000002</v>
      </c>
      <c r="F29" s="105">
        <v>0</v>
      </c>
      <c r="G29" s="106">
        <v>26308477.634999998</v>
      </c>
    </row>
    <row r="30" spans="2:9">
      <c r="B30" s="119" t="s">
        <v>119</v>
      </c>
      <c r="C30" s="105">
        <v>14622777.758723216</v>
      </c>
      <c r="D30" s="105">
        <v>11518640.976136534</v>
      </c>
      <c r="E30" s="105">
        <v>10663729.800703121</v>
      </c>
      <c r="F30" s="105">
        <v>5896489.0700000012</v>
      </c>
      <c r="G30" s="106">
        <v>42701637.605562873</v>
      </c>
    </row>
    <row r="31" spans="2:9">
      <c r="B31" s="119" t="s">
        <v>120</v>
      </c>
      <c r="C31" s="105">
        <v>7095434.79</v>
      </c>
      <c r="D31" s="105">
        <v>11860847.109999998</v>
      </c>
      <c r="E31" s="105">
        <v>14022938.150000002</v>
      </c>
      <c r="F31" s="105">
        <v>0</v>
      </c>
      <c r="G31" s="106">
        <v>32979220.050000001</v>
      </c>
      <c r="I31" s="121"/>
    </row>
    <row r="32" spans="2:9">
      <c r="B32" s="119" t="s">
        <v>121</v>
      </c>
      <c r="C32" s="105">
        <v>14426150</v>
      </c>
      <c r="D32" s="105">
        <v>0</v>
      </c>
      <c r="E32" s="105">
        <v>0</v>
      </c>
      <c r="F32" s="105">
        <v>11700000</v>
      </c>
      <c r="G32" s="106">
        <v>26126150</v>
      </c>
    </row>
    <row r="33" spans="2:9">
      <c r="B33" s="122" t="s">
        <v>122</v>
      </c>
      <c r="C33" s="111">
        <v>1898646</v>
      </c>
      <c r="D33" s="111">
        <v>6756062.9985714331</v>
      </c>
      <c r="E33" s="111">
        <v>2159089</v>
      </c>
      <c r="F33" s="111">
        <v>465692</v>
      </c>
      <c r="G33" s="112">
        <v>11279489.998571433</v>
      </c>
    </row>
    <row r="34" spans="2:9">
      <c r="B34" s="123" t="s">
        <v>123</v>
      </c>
      <c r="C34" s="114">
        <v>140896294.33822161</v>
      </c>
      <c r="D34" s="114">
        <v>130959363.85279739</v>
      </c>
      <c r="E34" s="114">
        <v>87880858.446536809</v>
      </c>
      <c r="F34" s="114">
        <v>91549641.796065345</v>
      </c>
      <c r="G34" s="115">
        <v>451286158.43362117</v>
      </c>
      <c r="I34" s="19">
        <f>G34/G151</f>
        <v>4.4038633828220562E-2</v>
      </c>
    </row>
    <row r="35" spans="2:9">
      <c r="B35" s="48"/>
      <c r="C35" s="117"/>
      <c r="D35" s="117"/>
      <c r="E35" s="117"/>
      <c r="F35" s="117"/>
      <c r="G35" s="117"/>
    </row>
    <row r="36" spans="2:9" ht="15.75">
      <c r="B36" s="118" t="s">
        <v>37</v>
      </c>
      <c r="C36" s="117"/>
      <c r="D36" s="117"/>
      <c r="E36" s="117"/>
      <c r="F36" s="117"/>
      <c r="G36" s="117"/>
    </row>
    <row r="37" spans="2:9">
      <c r="B37" s="124" t="s">
        <v>124</v>
      </c>
      <c r="C37" s="105">
        <v>5525994.0592701947</v>
      </c>
      <c r="D37" s="105">
        <v>9440218.7108642347</v>
      </c>
      <c r="E37" s="105">
        <v>2910931.1188998637</v>
      </c>
      <c r="F37" s="105">
        <v>2909724.1109657749</v>
      </c>
      <c r="G37" s="106">
        <v>20786868.000000067</v>
      </c>
      <c r="I37" s="125"/>
    </row>
    <row r="38" spans="2:9">
      <c r="B38" s="124" t="s">
        <v>125</v>
      </c>
      <c r="C38" s="105">
        <v>30242986.259062506</v>
      </c>
      <c r="D38" s="105">
        <v>48091528.354999922</v>
      </c>
      <c r="E38" s="105">
        <v>22856578.842437498</v>
      </c>
      <c r="F38" s="105">
        <v>9213049.3106250037</v>
      </c>
      <c r="G38" s="106">
        <v>110404142.76712494</v>
      </c>
    </row>
    <row r="39" spans="2:9">
      <c r="B39" s="124" t="s">
        <v>126</v>
      </c>
      <c r="C39" s="105">
        <v>49894480.770000011</v>
      </c>
      <c r="D39" s="105">
        <v>26081555.920769244</v>
      </c>
      <c r="E39" s="105">
        <v>25910400.949999988</v>
      </c>
      <c r="F39" s="105">
        <v>33815493.789999999</v>
      </c>
      <c r="G39" s="106">
        <v>135701931.43076923</v>
      </c>
      <c r="I39" s="126"/>
    </row>
    <row r="40" spans="2:9">
      <c r="B40" s="124" t="s">
        <v>127</v>
      </c>
      <c r="C40" s="105">
        <v>9193836.5999999996</v>
      </c>
      <c r="D40" s="105">
        <v>40748084.308000013</v>
      </c>
      <c r="E40" s="105">
        <v>37484119.150000006</v>
      </c>
      <c r="F40" s="105">
        <v>20053702.939999994</v>
      </c>
      <c r="G40" s="106">
        <v>107479742.99800003</v>
      </c>
    </row>
    <row r="41" spans="2:9">
      <c r="B41" s="124" t="s">
        <v>128</v>
      </c>
      <c r="C41" s="105">
        <v>99221535.270999938</v>
      </c>
      <c r="D41" s="105">
        <v>200082369.1101</v>
      </c>
      <c r="E41" s="105">
        <v>92429785.243600011</v>
      </c>
      <c r="F41" s="105">
        <v>17653226.375399996</v>
      </c>
      <c r="G41" s="106">
        <v>409386916.00009996</v>
      </c>
    </row>
    <row r="42" spans="2:9">
      <c r="B42" s="124" t="s">
        <v>129</v>
      </c>
      <c r="C42" s="105">
        <v>43123366.041581824</v>
      </c>
      <c r="D42" s="105">
        <v>0</v>
      </c>
      <c r="E42" s="105">
        <v>5811499.1500000004</v>
      </c>
      <c r="F42" s="105">
        <v>8521450.8159999996</v>
      </c>
      <c r="G42" s="106">
        <v>57456316.007581823</v>
      </c>
      <c r="I42" s="125"/>
    </row>
    <row r="43" spans="2:9">
      <c r="B43" s="124" t="s">
        <v>130</v>
      </c>
      <c r="C43" s="105">
        <v>8137260.0703344727</v>
      </c>
      <c r="D43" s="105">
        <v>39512164.34369792</v>
      </c>
      <c r="E43" s="105">
        <v>22352314.240000002</v>
      </c>
      <c r="F43" s="105">
        <v>16059323.655000001</v>
      </c>
      <c r="G43" s="106">
        <v>86061062.309032395</v>
      </c>
    </row>
    <row r="44" spans="2:9">
      <c r="B44" s="124" t="s">
        <v>131</v>
      </c>
      <c r="C44" s="105">
        <v>60581287.200078085</v>
      </c>
      <c r="D44" s="105">
        <v>48087298.675312445</v>
      </c>
      <c r="E44" s="105">
        <v>19686694.020156249</v>
      </c>
      <c r="F44" s="105">
        <v>9619825.8899218794</v>
      </c>
      <c r="G44" s="106">
        <v>137975105.78546867</v>
      </c>
    </row>
    <row r="45" spans="2:9">
      <c r="B45" s="124" t="s">
        <v>132</v>
      </c>
      <c r="C45" s="105">
        <v>44400114.010000013</v>
      </c>
      <c r="D45" s="105">
        <v>30911139.031250004</v>
      </c>
      <c r="E45" s="105">
        <v>20890734.580000006</v>
      </c>
      <c r="F45" s="105">
        <v>15043064.839999998</v>
      </c>
      <c r="G45" s="106">
        <v>111245052.46125004</v>
      </c>
    </row>
    <row r="46" spans="2:9">
      <c r="B46" s="127" t="s">
        <v>133</v>
      </c>
      <c r="C46" s="111">
        <v>7435099.9999999991</v>
      </c>
      <c r="D46" s="111">
        <v>0</v>
      </c>
      <c r="E46" s="111">
        <v>0</v>
      </c>
      <c r="F46" s="111">
        <v>7095000</v>
      </c>
      <c r="G46" s="112">
        <v>14530100</v>
      </c>
      <c r="I46" s="125"/>
    </row>
    <row r="47" spans="2:9">
      <c r="B47" s="128" t="s">
        <v>134</v>
      </c>
      <c r="C47" s="114">
        <v>357755960.28132701</v>
      </c>
      <c r="D47" s="114">
        <v>442954358.45499378</v>
      </c>
      <c r="E47" s="114">
        <v>250333057.29509363</v>
      </c>
      <c r="F47" s="114">
        <v>139983861.72791266</v>
      </c>
      <c r="G47" s="115">
        <v>1191027237.7593269</v>
      </c>
      <c r="I47" s="19">
        <f>G47/G151</f>
        <v>0.11622606061124061</v>
      </c>
    </row>
    <row r="48" spans="2:9">
      <c r="B48" s="116"/>
      <c r="C48" s="117"/>
      <c r="D48" s="117"/>
      <c r="E48" s="117"/>
      <c r="F48" s="117"/>
      <c r="G48" s="117"/>
    </row>
    <row r="49" spans="2:10" ht="15.75">
      <c r="B49" s="118" t="s">
        <v>32</v>
      </c>
      <c r="C49" s="117"/>
      <c r="D49" s="117"/>
      <c r="E49" s="117"/>
      <c r="F49" s="117"/>
      <c r="G49" s="117"/>
    </row>
    <row r="50" spans="2:10">
      <c r="B50" s="124" t="s">
        <v>135</v>
      </c>
      <c r="C50" s="129">
        <v>4624834.8684372203</v>
      </c>
      <c r="D50" s="129">
        <v>7900741.8740230054</v>
      </c>
      <c r="E50" s="129">
        <v>2436226.9654855602</v>
      </c>
      <c r="F50" s="129">
        <v>2435216.7920542853</v>
      </c>
      <c r="G50" s="130">
        <v>17397020.500000071</v>
      </c>
      <c r="I50" s="131"/>
    </row>
    <row r="51" spans="2:10">
      <c r="B51" s="124" t="s">
        <v>136</v>
      </c>
      <c r="C51" s="129">
        <v>0</v>
      </c>
      <c r="D51" s="129">
        <v>0</v>
      </c>
      <c r="E51" s="129">
        <v>0</v>
      </c>
      <c r="F51" s="129">
        <v>6305666.1699999999</v>
      </c>
      <c r="G51" s="130">
        <v>6305666.1699999999</v>
      </c>
    </row>
    <row r="52" spans="2:10">
      <c r="B52" s="132" t="s">
        <v>137</v>
      </c>
      <c r="C52" s="129">
        <v>20965824.38666667</v>
      </c>
      <c r="D52" s="129">
        <v>10751677.33</v>
      </c>
      <c r="E52" s="129">
        <v>12778448.083333336</v>
      </c>
      <c r="F52" s="129">
        <v>11498557.199999999</v>
      </c>
      <c r="G52" s="130">
        <v>55994507</v>
      </c>
      <c r="I52" s="133"/>
    </row>
    <row r="53" spans="2:10">
      <c r="B53" s="132" t="s">
        <v>138</v>
      </c>
      <c r="C53" s="105">
        <v>7479975.3485742193</v>
      </c>
      <c r="D53" s="105">
        <v>19245138.384140622</v>
      </c>
      <c r="E53" s="129">
        <v>14185555.85</v>
      </c>
      <c r="F53" s="105">
        <v>11562666.827851564</v>
      </c>
      <c r="G53" s="106">
        <v>52473336.410566404</v>
      </c>
      <c r="J53" s="134"/>
    </row>
    <row r="54" spans="2:10">
      <c r="B54" s="132" t="s">
        <v>139</v>
      </c>
      <c r="C54" s="105">
        <v>874353</v>
      </c>
      <c r="D54" s="105">
        <v>1185804</v>
      </c>
      <c r="E54" s="105">
        <v>0</v>
      </c>
      <c r="F54" s="105">
        <v>1049353</v>
      </c>
      <c r="G54" s="106">
        <v>3109510</v>
      </c>
    </row>
    <row r="55" spans="2:10">
      <c r="B55" s="132" t="s">
        <v>140</v>
      </c>
      <c r="C55" s="105">
        <v>75708100.1553846</v>
      </c>
      <c r="D55" s="129">
        <v>7607079.0500000007</v>
      </c>
      <c r="E55" s="129">
        <v>14263273.220000001</v>
      </c>
      <c r="F55" s="105">
        <v>20681746.16</v>
      </c>
      <c r="G55" s="106">
        <v>118260198.58538459</v>
      </c>
    </row>
    <row r="56" spans="2:10">
      <c r="B56" s="132" t="s">
        <v>141</v>
      </c>
      <c r="C56" s="105">
        <v>18636737.099999998</v>
      </c>
      <c r="D56" s="105">
        <v>0</v>
      </c>
      <c r="E56" s="105">
        <v>0</v>
      </c>
      <c r="F56" s="105">
        <v>21789909.960000005</v>
      </c>
      <c r="G56" s="106">
        <v>40426647.060000002</v>
      </c>
    </row>
    <row r="57" spans="2:10">
      <c r="B57" s="132" t="s">
        <v>142</v>
      </c>
      <c r="C57" s="105">
        <v>32250277.919999994</v>
      </c>
      <c r="D57" s="105">
        <v>16226782.079999989</v>
      </c>
      <c r="E57" s="105">
        <v>0</v>
      </c>
      <c r="F57" s="105">
        <v>24822940</v>
      </c>
      <c r="G57" s="106">
        <v>73299999.999999985</v>
      </c>
    </row>
    <row r="58" spans="2:10">
      <c r="B58" s="132" t="s">
        <v>143</v>
      </c>
      <c r="C58" s="105">
        <v>3566274.3</v>
      </c>
      <c r="D58" s="105">
        <v>8865665.7799999993</v>
      </c>
      <c r="E58" s="129">
        <v>4726480.99</v>
      </c>
      <c r="F58" s="105">
        <v>11406258.930000002</v>
      </c>
      <c r="G58" s="106">
        <v>28564680</v>
      </c>
    </row>
    <row r="59" spans="2:10">
      <c r="B59" s="132" t="s">
        <v>144</v>
      </c>
      <c r="C59" s="105">
        <v>9165129.0299999993</v>
      </c>
      <c r="D59" s="105">
        <v>7192045.3599999994</v>
      </c>
      <c r="E59" s="105">
        <v>5670351.1699999999</v>
      </c>
      <c r="F59" s="105">
        <v>15866117.440000001</v>
      </c>
      <c r="G59" s="106">
        <v>37893643</v>
      </c>
    </row>
    <row r="60" spans="2:10">
      <c r="B60" s="132" t="s">
        <v>145</v>
      </c>
      <c r="C60" s="105">
        <v>6201296.2739999983</v>
      </c>
      <c r="D60" s="105">
        <v>7797669.5969999991</v>
      </c>
      <c r="E60" s="105">
        <v>6999482.9350000005</v>
      </c>
      <c r="F60" s="105">
        <v>9701037.7489999998</v>
      </c>
      <c r="G60" s="106">
        <v>30699486.555</v>
      </c>
    </row>
    <row r="61" spans="2:10">
      <c r="B61" s="132" t="s">
        <v>146</v>
      </c>
      <c r="C61" s="105">
        <v>74403279.479999974</v>
      </c>
      <c r="D61" s="105">
        <v>0</v>
      </c>
      <c r="E61" s="105">
        <v>0</v>
      </c>
      <c r="F61" s="105">
        <v>43539342.519999988</v>
      </c>
      <c r="G61" s="106">
        <v>117942621.99999997</v>
      </c>
    </row>
    <row r="62" spans="2:10">
      <c r="B62" s="135" t="s">
        <v>147</v>
      </c>
      <c r="C62" s="105">
        <v>19217348.819999997</v>
      </c>
      <c r="D62" s="129">
        <v>0</v>
      </c>
      <c r="E62" s="105">
        <v>0</v>
      </c>
      <c r="F62" s="105">
        <v>34225608.619999997</v>
      </c>
      <c r="G62" s="106">
        <v>53442957.439999998</v>
      </c>
      <c r="I62" s="136"/>
    </row>
    <row r="63" spans="2:10">
      <c r="B63" s="132" t="s">
        <v>148</v>
      </c>
      <c r="C63" s="105">
        <v>18709731.600000001</v>
      </c>
      <c r="D63" s="129">
        <v>22455885.900000002</v>
      </c>
      <c r="E63" s="129">
        <v>25433468.610000003</v>
      </c>
      <c r="F63" s="105">
        <v>3892737.0600000005</v>
      </c>
      <c r="G63" s="106">
        <v>70491823.170000002</v>
      </c>
    </row>
    <row r="64" spans="2:10">
      <c r="B64" s="132" t="s">
        <v>149</v>
      </c>
      <c r="C64" s="105">
        <v>21560938.135357164</v>
      </c>
      <c r="D64" s="105">
        <v>7946858.9525000006</v>
      </c>
      <c r="E64" s="105">
        <v>9254091.0178124998</v>
      </c>
      <c r="F64" s="105">
        <v>10575460.645000007</v>
      </c>
      <c r="G64" s="106">
        <v>49337348.750669673</v>
      </c>
      <c r="I64" s="136"/>
    </row>
    <row r="65" spans="2:9">
      <c r="B65" s="137" t="s">
        <v>150</v>
      </c>
      <c r="C65" s="138">
        <v>18688005.040000003</v>
      </c>
      <c r="D65" s="111">
        <v>8799999.9900000021</v>
      </c>
      <c r="E65" s="138">
        <v>0</v>
      </c>
      <c r="F65" s="138">
        <v>32045000.010000013</v>
      </c>
      <c r="G65" s="112">
        <v>59533005.040000021</v>
      </c>
    </row>
    <row r="66" spans="2:9">
      <c r="B66" s="139" t="s">
        <v>151</v>
      </c>
      <c r="C66" s="114">
        <v>332052105.45841986</v>
      </c>
      <c r="D66" s="114">
        <v>125975348.29766363</v>
      </c>
      <c r="E66" s="114">
        <v>95747378.841631413</v>
      </c>
      <c r="F66" s="114">
        <v>261397619.08390588</v>
      </c>
      <c r="G66" s="115">
        <v>815172451.68162084</v>
      </c>
    </row>
    <row r="67" spans="2:9">
      <c r="B67" s="48"/>
      <c r="C67" s="117"/>
      <c r="D67" s="117"/>
      <c r="E67" s="117"/>
      <c r="F67" s="117"/>
      <c r="G67" s="117"/>
    </row>
    <row r="68" spans="2:9" ht="15.75">
      <c r="B68" s="118" t="s">
        <v>34</v>
      </c>
      <c r="C68" s="117"/>
      <c r="D68" s="117"/>
      <c r="E68" s="117"/>
      <c r="F68" s="117"/>
      <c r="G68" s="117"/>
    </row>
    <row r="69" spans="2:9">
      <c r="B69" s="119" t="s">
        <v>152</v>
      </c>
      <c r="C69" s="140">
        <v>5308117.7259463686</v>
      </c>
      <c r="D69" s="140">
        <v>9068014.1416161638</v>
      </c>
      <c r="E69" s="140">
        <v>2796160.2755110329</v>
      </c>
      <c r="F69" s="140">
        <v>2795000.8569265082</v>
      </c>
      <c r="G69" s="141">
        <v>19967293.000000075</v>
      </c>
      <c r="I69" s="125"/>
    </row>
    <row r="70" spans="2:9">
      <c r="B70" s="119" t="s">
        <v>153</v>
      </c>
      <c r="C70" s="140">
        <v>42218376.709999993</v>
      </c>
      <c r="D70" s="140">
        <v>81796181.789999992</v>
      </c>
      <c r="E70" s="140">
        <v>29225450.070000004</v>
      </c>
      <c r="F70" s="140">
        <v>63379814.399999999</v>
      </c>
      <c r="G70" s="141">
        <v>216619822.97</v>
      </c>
    </row>
    <row r="71" spans="2:9">
      <c r="B71" s="107" t="s">
        <v>154</v>
      </c>
      <c r="C71" s="140">
        <v>2718577.1931250012</v>
      </c>
      <c r="D71" s="140">
        <v>0</v>
      </c>
      <c r="E71" s="140">
        <v>732122.65</v>
      </c>
      <c r="F71" s="140">
        <v>1396760.6099999999</v>
      </c>
      <c r="G71" s="141">
        <v>4847460.4531250009</v>
      </c>
      <c r="I71" s="142"/>
    </row>
    <row r="72" spans="2:9">
      <c r="B72" s="107" t="s">
        <v>155</v>
      </c>
      <c r="C72" s="143">
        <v>46892960.052500024</v>
      </c>
      <c r="D72" s="143">
        <v>169916199.83833334</v>
      </c>
      <c r="E72" s="143">
        <v>31533635.4025</v>
      </c>
      <c r="F72" s="143">
        <v>7191418.0899999989</v>
      </c>
      <c r="G72" s="144">
        <v>255534213.38333338</v>
      </c>
    </row>
    <row r="73" spans="2:9">
      <c r="B73" s="107" t="s">
        <v>156</v>
      </c>
      <c r="C73" s="143">
        <v>3061943.9999999991</v>
      </c>
      <c r="D73" s="143">
        <v>1339178.9999999995</v>
      </c>
      <c r="E73" s="143">
        <v>0</v>
      </c>
      <c r="F73" s="143">
        <v>482989.99333333236</v>
      </c>
      <c r="G73" s="144">
        <v>4884112.9933333304</v>
      </c>
    </row>
    <row r="74" spans="2:9">
      <c r="B74" s="107" t="s">
        <v>157</v>
      </c>
      <c r="C74" s="143">
        <v>15935501.679843748</v>
      </c>
      <c r="D74" s="143">
        <v>0</v>
      </c>
      <c r="E74" s="143">
        <v>0</v>
      </c>
      <c r="F74" s="143">
        <v>1381798.3199999998</v>
      </c>
      <c r="G74" s="144">
        <v>17317299.999843746</v>
      </c>
    </row>
    <row r="75" spans="2:9">
      <c r="B75" s="145" t="s">
        <v>158</v>
      </c>
      <c r="C75" s="143">
        <v>3412321.8571428559</v>
      </c>
      <c r="D75" s="143">
        <v>9311805.8412499987</v>
      </c>
      <c r="E75" s="143">
        <v>2719849.3887499999</v>
      </c>
      <c r="F75" s="143">
        <v>1747219.9154166661</v>
      </c>
      <c r="G75" s="144">
        <v>17191197.00255952</v>
      </c>
    </row>
    <row r="76" spans="2:9">
      <c r="B76" s="107" t="s">
        <v>159</v>
      </c>
      <c r="C76" s="143">
        <v>9419954.0999999996</v>
      </c>
      <c r="D76" s="143">
        <v>123315171.18000001</v>
      </c>
      <c r="E76" s="143">
        <v>0</v>
      </c>
      <c r="F76" s="143">
        <v>7264874.7199999997</v>
      </c>
      <c r="G76" s="144">
        <v>140000000</v>
      </c>
    </row>
    <row r="77" spans="2:9">
      <c r="B77" s="107" t="s">
        <v>160</v>
      </c>
      <c r="C77" s="140">
        <v>4230245.26</v>
      </c>
      <c r="D77" s="140">
        <v>0</v>
      </c>
      <c r="E77" s="140">
        <v>0</v>
      </c>
      <c r="F77" s="140">
        <v>0</v>
      </c>
      <c r="G77" s="141">
        <v>4230245.26</v>
      </c>
    </row>
    <row r="78" spans="2:9">
      <c r="B78" s="107" t="s">
        <v>161</v>
      </c>
      <c r="C78" s="143">
        <v>5096884.9291000003</v>
      </c>
      <c r="D78" s="143">
        <v>0</v>
      </c>
      <c r="E78" s="143">
        <v>0</v>
      </c>
      <c r="F78" s="143">
        <v>4469043.379399999</v>
      </c>
      <c r="G78" s="144">
        <v>9565928.3084999993</v>
      </c>
      <c r="I78" s="136"/>
    </row>
    <row r="79" spans="2:9">
      <c r="B79" s="107" t="s">
        <v>162</v>
      </c>
      <c r="C79" s="143">
        <v>7126407.8550544744</v>
      </c>
      <c r="D79" s="143">
        <v>5606169.6199999982</v>
      </c>
      <c r="E79" s="143">
        <v>8247408.2399999993</v>
      </c>
      <c r="F79" s="143">
        <v>858925.09</v>
      </c>
      <c r="G79" s="144">
        <v>21838910.805054471</v>
      </c>
    </row>
    <row r="80" spans="2:9">
      <c r="B80" s="107" t="s">
        <v>163</v>
      </c>
      <c r="C80" s="143">
        <v>65124600.000000007</v>
      </c>
      <c r="D80" s="143">
        <v>0</v>
      </c>
      <c r="E80" s="143">
        <v>23210900</v>
      </c>
      <c r="F80" s="143">
        <v>0</v>
      </c>
      <c r="G80" s="144">
        <v>88335500</v>
      </c>
    </row>
    <row r="81" spans="2:9">
      <c r="B81" s="107" t="s">
        <v>164</v>
      </c>
      <c r="C81" s="143">
        <v>994204.79</v>
      </c>
      <c r="D81" s="143">
        <v>0</v>
      </c>
      <c r="E81" s="143">
        <v>0</v>
      </c>
      <c r="F81" s="143">
        <v>2914796.669999999</v>
      </c>
      <c r="G81" s="144">
        <v>3909001.459999999</v>
      </c>
    </row>
    <row r="82" spans="2:9">
      <c r="B82" s="107" t="s">
        <v>165</v>
      </c>
      <c r="C82" s="143">
        <v>16746300</v>
      </c>
      <c r="D82" s="143">
        <v>0</v>
      </c>
      <c r="E82" s="143">
        <v>85193400.000000075</v>
      </c>
      <c r="F82" s="143">
        <v>18239800</v>
      </c>
      <c r="G82" s="144">
        <v>120179500.00000007</v>
      </c>
    </row>
    <row r="83" spans="2:9">
      <c r="B83" s="107" t="s">
        <v>166</v>
      </c>
      <c r="C83" s="140">
        <v>485993.60000000009</v>
      </c>
      <c r="D83" s="140">
        <v>535383.1</v>
      </c>
      <c r="E83" s="140">
        <v>217782.41999999998</v>
      </c>
      <c r="F83" s="140">
        <v>3234820.8</v>
      </c>
      <c r="G83" s="141">
        <v>4473979.92</v>
      </c>
    </row>
    <row r="84" spans="2:9">
      <c r="B84" s="107" t="s">
        <v>167</v>
      </c>
      <c r="C84" s="143">
        <v>2630717.4999999995</v>
      </c>
      <c r="D84" s="143">
        <v>0</v>
      </c>
      <c r="E84" s="143">
        <v>477022.5</v>
      </c>
      <c r="F84" s="143">
        <v>523397.5</v>
      </c>
      <c r="G84" s="144">
        <v>3631137.4999999995</v>
      </c>
    </row>
    <row r="85" spans="2:9">
      <c r="B85" s="145" t="s">
        <v>168</v>
      </c>
      <c r="C85" s="143">
        <v>9510042.0199999977</v>
      </c>
      <c r="D85" s="143">
        <v>8797051.2199999969</v>
      </c>
      <c r="E85" s="143">
        <v>3223895.2399999998</v>
      </c>
      <c r="F85" s="143">
        <v>3890512.52</v>
      </c>
      <c r="G85" s="144">
        <v>25421500.999999993</v>
      </c>
      <c r="I85" s="136"/>
    </row>
    <row r="86" spans="2:9">
      <c r="B86" s="146" t="s">
        <v>169</v>
      </c>
      <c r="C86" s="147">
        <v>240913149.27271247</v>
      </c>
      <c r="D86" s="147">
        <v>409685155.7311995</v>
      </c>
      <c r="E86" s="147">
        <v>187577626.18676111</v>
      </c>
      <c r="F86" s="147">
        <v>119771172.86507651</v>
      </c>
      <c r="G86" s="148">
        <v>957947104.05574965</v>
      </c>
    </row>
    <row r="87" spans="2:9">
      <c r="B87" s="48"/>
      <c r="C87" s="117"/>
      <c r="D87" s="117"/>
      <c r="E87" s="117"/>
      <c r="F87" s="117"/>
      <c r="G87" s="117"/>
    </row>
    <row r="88" spans="2:9" ht="15.75">
      <c r="B88" s="118" t="s">
        <v>33</v>
      </c>
      <c r="C88" s="117"/>
      <c r="D88" s="117"/>
      <c r="E88" s="117"/>
      <c r="F88" s="117"/>
      <c r="G88" s="117"/>
    </row>
    <row r="89" spans="2:9">
      <c r="B89" s="149" t="s">
        <v>170</v>
      </c>
      <c r="C89" s="143">
        <v>7443537.6055481518</v>
      </c>
      <c r="D89" s="143">
        <v>12716014.93328378</v>
      </c>
      <c r="E89" s="143">
        <v>3921036.6530059348</v>
      </c>
      <c r="F89" s="143">
        <v>3919410.8081622338</v>
      </c>
      <c r="G89" s="144">
        <v>28000000.000000101</v>
      </c>
      <c r="I89" s="136"/>
    </row>
    <row r="90" spans="2:9">
      <c r="B90" s="149" t="s">
        <v>171</v>
      </c>
      <c r="C90" s="143">
        <v>5479500.8300000001</v>
      </c>
      <c r="D90" s="143">
        <v>0</v>
      </c>
      <c r="E90" s="143">
        <v>0</v>
      </c>
      <c r="F90" s="143">
        <v>0</v>
      </c>
      <c r="G90" s="144">
        <v>5479500.8300000001</v>
      </c>
      <c r="I90" s="136"/>
    </row>
    <row r="91" spans="2:9">
      <c r="B91" s="150" t="s">
        <v>172</v>
      </c>
      <c r="C91" s="143">
        <v>1862161.9999999998</v>
      </c>
      <c r="D91" s="143">
        <v>0</v>
      </c>
      <c r="E91" s="143">
        <v>0</v>
      </c>
      <c r="F91" s="143">
        <v>1637838</v>
      </c>
      <c r="G91" s="144">
        <v>3500000</v>
      </c>
    </row>
    <row r="92" spans="2:9">
      <c r="B92" s="149" t="s">
        <v>173</v>
      </c>
      <c r="C92" s="143">
        <v>2074625</v>
      </c>
      <c r="D92" s="143">
        <v>0</v>
      </c>
      <c r="E92" s="143">
        <v>0</v>
      </c>
      <c r="F92" s="143">
        <v>9179690</v>
      </c>
      <c r="G92" s="144">
        <v>11254315</v>
      </c>
    </row>
    <row r="93" spans="2:9">
      <c r="B93" s="150" t="s">
        <v>174</v>
      </c>
      <c r="C93" s="143">
        <v>418992.76228571404</v>
      </c>
      <c r="D93" s="143">
        <v>0</v>
      </c>
      <c r="E93" s="143">
        <v>2618093.1774857147</v>
      </c>
      <c r="F93" s="143">
        <v>4062914.0612285705</v>
      </c>
      <c r="G93" s="144">
        <v>7100000.0009999992</v>
      </c>
    </row>
    <row r="94" spans="2:9">
      <c r="B94" s="150" t="s">
        <v>175</v>
      </c>
      <c r="C94" s="143">
        <v>4000000</v>
      </c>
      <c r="D94" s="143">
        <v>0</v>
      </c>
      <c r="E94" s="143">
        <v>0</v>
      </c>
      <c r="F94" s="143">
        <v>0</v>
      </c>
      <c r="G94" s="144">
        <v>4000000</v>
      </c>
    </row>
    <row r="95" spans="2:9">
      <c r="B95" s="150" t="s">
        <v>176</v>
      </c>
      <c r="C95" s="143">
        <v>12248284.000000002</v>
      </c>
      <c r="D95" s="143">
        <v>0</v>
      </c>
      <c r="E95" s="143">
        <v>0</v>
      </c>
      <c r="F95" s="143">
        <v>0</v>
      </c>
      <c r="G95" s="144">
        <v>12248284.000000002</v>
      </c>
      <c r="I95" s="151"/>
    </row>
    <row r="96" spans="2:9">
      <c r="B96" s="150" t="s">
        <v>177</v>
      </c>
      <c r="C96" s="143">
        <v>4824837.2119531222</v>
      </c>
      <c r="D96" s="143">
        <v>0</v>
      </c>
      <c r="E96" s="143">
        <v>0</v>
      </c>
      <c r="F96" s="143">
        <v>2476649.7905761721</v>
      </c>
      <c r="G96" s="144">
        <v>7301487.0025292942</v>
      </c>
    </row>
    <row r="97" spans="2:9">
      <c r="B97" s="150" t="s">
        <v>178</v>
      </c>
      <c r="C97" s="143">
        <v>9873792.9100000001</v>
      </c>
      <c r="D97" s="143">
        <v>0</v>
      </c>
      <c r="E97" s="143">
        <v>0</v>
      </c>
      <c r="F97" s="143">
        <v>4626207.0899999989</v>
      </c>
      <c r="G97" s="144">
        <v>14500000</v>
      </c>
    </row>
    <row r="98" spans="2:9">
      <c r="B98" s="150" t="s">
        <v>179</v>
      </c>
      <c r="C98" s="143">
        <v>1404780</v>
      </c>
      <c r="D98" s="143">
        <v>0</v>
      </c>
      <c r="E98" s="143">
        <v>0</v>
      </c>
      <c r="F98" s="143">
        <v>939965</v>
      </c>
      <c r="G98" s="144">
        <v>2344745</v>
      </c>
    </row>
    <row r="99" spans="2:9">
      <c r="B99" s="150" t="s">
        <v>180</v>
      </c>
      <c r="C99" s="143">
        <v>3187063.396315787</v>
      </c>
      <c r="D99" s="143">
        <v>0</v>
      </c>
      <c r="E99" s="143">
        <v>0</v>
      </c>
      <c r="F99" s="143">
        <v>0</v>
      </c>
      <c r="G99" s="144">
        <v>3187063.396315787</v>
      </c>
    </row>
    <row r="100" spans="2:9">
      <c r="B100" s="150" t="s">
        <v>181</v>
      </c>
      <c r="C100" s="143">
        <v>3794320</v>
      </c>
      <c r="D100" s="143">
        <v>0</v>
      </c>
      <c r="E100" s="143">
        <v>0</v>
      </c>
      <c r="F100" s="143">
        <v>0</v>
      </c>
      <c r="G100" s="144">
        <v>3794320</v>
      </c>
    </row>
    <row r="101" spans="2:9">
      <c r="B101" s="150" t="s">
        <v>182</v>
      </c>
      <c r="C101" s="143">
        <v>950949.04</v>
      </c>
      <c r="D101" s="143">
        <v>0</v>
      </c>
      <c r="E101" s="143">
        <v>5318108.96</v>
      </c>
      <c r="F101" s="143">
        <v>0</v>
      </c>
      <c r="G101" s="144">
        <v>6269058</v>
      </c>
    </row>
    <row r="102" spans="2:9">
      <c r="B102" s="150" t="s">
        <v>183</v>
      </c>
      <c r="C102" s="143">
        <v>2537074.9996289085</v>
      </c>
      <c r="D102" s="143">
        <v>0</v>
      </c>
      <c r="E102" s="143">
        <v>0</v>
      </c>
      <c r="F102" s="143">
        <v>0</v>
      </c>
      <c r="G102" s="144">
        <v>2537074.9996289085</v>
      </c>
    </row>
    <row r="103" spans="2:9">
      <c r="B103" s="150" t="s">
        <v>184</v>
      </c>
      <c r="C103" s="143">
        <v>23602164.781416889</v>
      </c>
      <c r="D103" s="143">
        <v>0</v>
      </c>
      <c r="E103" s="143">
        <v>0</v>
      </c>
      <c r="F103" s="143">
        <v>15397835.220000004</v>
      </c>
      <c r="G103" s="144">
        <v>39000000.001416892</v>
      </c>
    </row>
    <row r="104" spans="2:9">
      <c r="B104" s="150" t="s">
        <v>185</v>
      </c>
      <c r="C104" s="143">
        <v>19165439.480000008</v>
      </c>
      <c r="D104" s="143">
        <v>0</v>
      </c>
      <c r="E104" s="143">
        <v>0</v>
      </c>
      <c r="F104" s="143">
        <v>15834568.520000001</v>
      </c>
      <c r="G104" s="144">
        <v>35000008.000000007</v>
      </c>
      <c r="I104" s="152"/>
    </row>
    <row r="105" spans="2:9">
      <c r="B105" s="150" t="s">
        <v>186</v>
      </c>
      <c r="C105" s="143">
        <v>12825120.348426344</v>
      </c>
      <c r="D105" s="143">
        <v>0</v>
      </c>
      <c r="E105" s="143">
        <v>0</v>
      </c>
      <c r="F105" s="143">
        <v>9346790.0597088039</v>
      </c>
      <c r="G105" s="144">
        <v>22171910.408135146</v>
      </c>
      <c r="I105" s="136"/>
    </row>
    <row r="106" spans="2:9">
      <c r="B106" s="104" t="s">
        <v>187</v>
      </c>
      <c r="C106" s="143">
        <v>2716986.49171875</v>
      </c>
      <c r="D106" s="143">
        <v>0</v>
      </c>
      <c r="E106" s="143">
        <v>0</v>
      </c>
      <c r="F106" s="143">
        <v>642617.51</v>
      </c>
      <c r="G106" s="144">
        <v>3359604.0017187502</v>
      </c>
    </row>
    <row r="107" spans="2:9">
      <c r="B107" s="150" t="s">
        <v>188</v>
      </c>
      <c r="C107" s="143">
        <v>2280260</v>
      </c>
      <c r="D107" s="143">
        <v>0</v>
      </c>
      <c r="E107" s="143">
        <v>0</v>
      </c>
      <c r="F107" s="143">
        <v>0</v>
      </c>
      <c r="G107" s="144">
        <v>2280260</v>
      </c>
    </row>
    <row r="108" spans="2:9">
      <c r="B108" s="150" t="s">
        <v>189</v>
      </c>
      <c r="C108" s="143">
        <v>69283581.229999989</v>
      </c>
      <c r="D108" s="143">
        <v>0</v>
      </c>
      <c r="E108" s="143">
        <v>0</v>
      </c>
      <c r="F108" s="143">
        <v>11030498.77</v>
      </c>
      <c r="G108" s="144">
        <v>80314079.999999985</v>
      </c>
    </row>
    <row r="109" spans="2:9">
      <c r="B109" s="104" t="s">
        <v>190</v>
      </c>
      <c r="C109" s="143">
        <v>1806989.1803800003</v>
      </c>
      <c r="D109" s="143">
        <v>0</v>
      </c>
      <c r="E109" s="143">
        <v>0</v>
      </c>
      <c r="F109" s="143">
        <v>1114945.1055987501</v>
      </c>
      <c r="G109" s="144">
        <v>2921934.2859787503</v>
      </c>
    </row>
    <row r="110" spans="2:9">
      <c r="B110" s="150" t="s">
        <v>191</v>
      </c>
      <c r="C110" s="143">
        <v>3901675.84</v>
      </c>
      <c r="D110" s="143">
        <v>0</v>
      </c>
      <c r="E110" s="143">
        <v>0</v>
      </c>
      <c r="F110" s="143">
        <v>0</v>
      </c>
      <c r="G110" s="144">
        <v>3901675.84</v>
      </c>
    </row>
    <row r="111" spans="2:9">
      <c r="B111" s="150" t="s">
        <v>192</v>
      </c>
      <c r="C111" s="143">
        <v>33533972.319999989</v>
      </c>
      <c r="D111" s="143">
        <v>0</v>
      </c>
      <c r="E111" s="143">
        <v>0</v>
      </c>
      <c r="F111" s="143">
        <v>8466027.6799999997</v>
      </c>
      <c r="G111" s="144">
        <v>41999999.999999985</v>
      </c>
    </row>
    <row r="112" spans="2:9">
      <c r="B112" s="150" t="s">
        <v>193</v>
      </c>
      <c r="C112" s="143">
        <v>28553311.730000004</v>
      </c>
      <c r="D112" s="143">
        <v>0</v>
      </c>
      <c r="E112" s="143">
        <v>0</v>
      </c>
      <c r="F112" s="143">
        <v>10446688.27</v>
      </c>
      <c r="G112" s="144">
        <v>39000000</v>
      </c>
    </row>
    <row r="113" spans="2:9">
      <c r="B113" s="150" t="s">
        <v>194</v>
      </c>
      <c r="C113" s="143">
        <v>2601636</v>
      </c>
      <c r="D113" s="143">
        <v>0</v>
      </c>
      <c r="E113" s="143">
        <v>0</v>
      </c>
      <c r="F113" s="143">
        <v>4551290.2</v>
      </c>
      <c r="G113" s="144">
        <v>7152926.2000000002</v>
      </c>
    </row>
    <row r="114" spans="2:9">
      <c r="B114" s="150" t="s">
        <v>195</v>
      </c>
      <c r="C114" s="143">
        <v>5606107.5100000007</v>
      </c>
      <c r="D114" s="143">
        <v>0</v>
      </c>
      <c r="E114" s="143">
        <v>2893892.79</v>
      </c>
      <c r="F114" s="143">
        <v>0</v>
      </c>
      <c r="G114" s="144">
        <v>8500000.3000000007</v>
      </c>
    </row>
    <row r="115" spans="2:9">
      <c r="B115" s="150" t="s">
        <v>196</v>
      </c>
      <c r="C115" s="143">
        <v>5508936.0000000009</v>
      </c>
      <c r="D115" s="143">
        <v>0</v>
      </c>
      <c r="E115" s="143">
        <v>0</v>
      </c>
      <c r="F115" s="143">
        <v>1297056</v>
      </c>
      <c r="G115" s="144">
        <v>6805992.0000000009</v>
      </c>
    </row>
    <row r="116" spans="2:9">
      <c r="B116" s="150" t="s">
        <v>197</v>
      </c>
      <c r="C116" s="143">
        <v>6579007.0000000009</v>
      </c>
      <c r="D116" s="143">
        <v>0</v>
      </c>
      <c r="E116" s="143">
        <v>0</v>
      </c>
      <c r="F116" s="143">
        <v>3420993</v>
      </c>
      <c r="G116" s="144">
        <v>10000000</v>
      </c>
      <c r="I116" s="136"/>
    </row>
    <row r="117" spans="2:9">
      <c r="B117" s="150" t="s">
        <v>198</v>
      </c>
      <c r="C117" s="143">
        <v>82602490.999999985</v>
      </c>
      <c r="D117" s="143">
        <v>97157882.86999999</v>
      </c>
      <c r="E117" s="143">
        <v>76133535.450000018</v>
      </c>
      <c r="F117" s="143">
        <v>24106090.680000003</v>
      </c>
      <c r="G117" s="144">
        <v>280000000</v>
      </c>
    </row>
    <row r="118" spans="2:9">
      <c r="B118" s="150" t="s">
        <v>199</v>
      </c>
      <c r="C118" s="143">
        <v>68857603.909999982</v>
      </c>
      <c r="D118" s="143">
        <v>374129431.27000004</v>
      </c>
      <c r="E118" s="143">
        <v>0</v>
      </c>
      <c r="F118" s="143">
        <v>107012964.81999999</v>
      </c>
      <c r="G118" s="144">
        <v>550000000</v>
      </c>
    </row>
    <row r="119" spans="2:9">
      <c r="B119" s="153" t="s">
        <v>200</v>
      </c>
      <c r="C119" s="154">
        <v>3200000.0033333334</v>
      </c>
      <c r="D119" s="154">
        <v>0</v>
      </c>
      <c r="E119" s="155">
        <v>0</v>
      </c>
      <c r="F119" s="155">
        <v>0</v>
      </c>
      <c r="G119" s="156">
        <v>3200000.0033333334</v>
      </c>
    </row>
    <row r="120" spans="2:9">
      <c r="B120" s="157" t="s">
        <v>201</v>
      </c>
      <c r="C120" s="158">
        <v>432725202.58100694</v>
      </c>
      <c r="D120" s="158">
        <v>484003329.07328379</v>
      </c>
      <c r="E120" s="159">
        <v>90884667.030491665</v>
      </c>
      <c r="F120" s="159">
        <v>239511040.58527455</v>
      </c>
      <c r="G120" s="160">
        <v>1247124239.270057</v>
      </c>
    </row>
    <row r="121" spans="2:9">
      <c r="B121" s="48"/>
      <c r="C121" s="117"/>
      <c r="D121" s="117"/>
      <c r="E121" s="117"/>
      <c r="F121" s="117"/>
      <c r="G121" s="117"/>
    </row>
    <row r="122" spans="2:9" ht="15.75">
      <c r="B122" s="161" t="s">
        <v>202</v>
      </c>
      <c r="C122" s="117"/>
      <c r="D122" s="117"/>
      <c r="E122" s="117"/>
      <c r="F122" s="117"/>
      <c r="G122" s="117"/>
    </row>
    <row r="123" spans="2:9" ht="17.25" customHeight="1">
      <c r="B123" s="132" t="s">
        <v>203</v>
      </c>
      <c r="C123" s="105">
        <v>8202246.7600565227</v>
      </c>
      <c r="D123" s="105">
        <v>14012140.169697776</v>
      </c>
      <c r="E123" s="105">
        <v>4320702.3175658965</v>
      </c>
      <c r="F123" s="105">
        <v>4318910.7526799152</v>
      </c>
      <c r="G123" s="106">
        <v>30854000.000000108</v>
      </c>
      <c r="I123" s="162"/>
    </row>
    <row r="124" spans="2:9">
      <c r="B124" s="132" t="s">
        <v>204</v>
      </c>
      <c r="C124" s="105">
        <v>5991976.9900000012</v>
      </c>
      <c r="D124" s="105">
        <v>17380000</v>
      </c>
      <c r="E124" s="105">
        <v>4476200</v>
      </c>
      <c r="F124" s="105">
        <v>983555.01</v>
      </c>
      <c r="G124" s="106">
        <v>28831732.000000004</v>
      </c>
    </row>
    <row r="125" spans="2:9">
      <c r="B125" s="132" t="s">
        <v>205</v>
      </c>
      <c r="C125" s="105">
        <v>3208400.0000000009</v>
      </c>
      <c r="D125" s="105">
        <v>27685955.999999996</v>
      </c>
      <c r="E125" s="105">
        <v>7652900</v>
      </c>
      <c r="F125" s="105">
        <v>282000</v>
      </c>
      <c r="G125" s="106">
        <v>38829256</v>
      </c>
    </row>
    <row r="126" spans="2:9">
      <c r="B126" s="132" t="s">
        <v>206</v>
      </c>
      <c r="C126" s="105">
        <v>102465669.12083334</v>
      </c>
      <c r="D126" s="105">
        <v>22982645.560000002</v>
      </c>
      <c r="E126" s="105">
        <v>10512589.480000002</v>
      </c>
      <c r="F126" s="105">
        <v>1753122.1</v>
      </c>
      <c r="G126" s="106">
        <v>137714026.26083332</v>
      </c>
    </row>
    <row r="127" spans="2:9">
      <c r="B127" s="132" t="s">
        <v>207</v>
      </c>
      <c r="C127" s="105">
        <v>21141732.650000002</v>
      </c>
      <c r="D127" s="105">
        <v>0</v>
      </c>
      <c r="E127" s="105">
        <v>0</v>
      </c>
      <c r="F127" s="105">
        <v>137357967.34999996</v>
      </c>
      <c r="G127" s="106">
        <v>158499699.99999997</v>
      </c>
    </row>
    <row r="128" spans="2:9">
      <c r="B128" s="132" t="s">
        <v>208</v>
      </c>
      <c r="C128" s="105">
        <v>7117657.5</v>
      </c>
      <c r="D128" s="105">
        <v>0</v>
      </c>
      <c r="E128" s="105">
        <v>0</v>
      </c>
      <c r="F128" s="105">
        <v>1323418.6000000001</v>
      </c>
      <c r="G128" s="106">
        <v>8441076.0999999996</v>
      </c>
    </row>
    <row r="129" spans="2:9">
      <c r="B129" s="132" t="s">
        <v>209</v>
      </c>
      <c r="C129" s="105">
        <v>45374829.520000018</v>
      </c>
      <c r="D129" s="105">
        <v>242717771.57999995</v>
      </c>
      <c r="E129" s="105">
        <v>57288738.090000026</v>
      </c>
      <c r="F129" s="105">
        <v>6705636.9299999997</v>
      </c>
      <c r="G129" s="106">
        <v>352086976.12</v>
      </c>
    </row>
    <row r="130" spans="2:9">
      <c r="B130" s="132" t="s">
        <v>210</v>
      </c>
      <c r="C130" s="105">
        <v>73235144.489853501</v>
      </c>
      <c r="D130" s="105">
        <v>414179030.23957026</v>
      </c>
      <c r="E130" s="105">
        <v>24911673.135781251</v>
      </c>
      <c r="F130" s="105">
        <v>7731350.4597460944</v>
      </c>
      <c r="G130" s="106">
        <v>520057198.32495111</v>
      </c>
    </row>
    <row r="131" spans="2:9">
      <c r="B131" s="132" t="s">
        <v>211</v>
      </c>
      <c r="C131" s="105">
        <v>18812415.165000007</v>
      </c>
      <c r="D131" s="105">
        <v>22719125.828333337</v>
      </c>
      <c r="E131" s="105">
        <v>4818412.61625</v>
      </c>
      <c r="F131" s="105">
        <v>5185394.6425000001</v>
      </c>
      <c r="G131" s="106">
        <v>51535348.252083339</v>
      </c>
    </row>
    <row r="132" spans="2:9">
      <c r="B132" s="132" t="s">
        <v>212</v>
      </c>
      <c r="C132" s="105">
        <v>9041269.6500000004</v>
      </c>
      <c r="D132" s="105">
        <v>23806442.005000003</v>
      </c>
      <c r="E132" s="105">
        <v>9895957.4733333327</v>
      </c>
      <c r="F132" s="105">
        <v>2787036.8966666679</v>
      </c>
      <c r="G132" s="106">
        <v>45530706.024999999</v>
      </c>
    </row>
    <row r="133" spans="2:9">
      <c r="B133" s="132" t="s">
        <v>213</v>
      </c>
      <c r="C133" s="105">
        <v>2966370.296875</v>
      </c>
      <c r="D133" s="105">
        <v>6614426.6037499998</v>
      </c>
      <c r="E133" s="105">
        <v>2269125.4375000009</v>
      </c>
      <c r="F133" s="105">
        <v>0</v>
      </c>
      <c r="G133" s="106">
        <v>11849922.338125002</v>
      </c>
    </row>
    <row r="134" spans="2:9">
      <c r="B134" s="132" t="s">
        <v>214</v>
      </c>
      <c r="C134" s="105">
        <v>8468007.2799999993</v>
      </c>
      <c r="D134" s="105">
        <v>3856031.8562500002</v>
      </c>
      <c r="E134" s="105">
        <v>0</v>
      </c>
      <c r="F134" s="105">
        <v>0</v>
      </c>
      <c r="G134" s="106">
        <v>12324039.13625</v>
      </c>
      <c r="I134" s="136"/>
    </row>
    <row r="135" spans="2:9">
      <c r="B135" s="132" t="s">
        <v>215</v>
      </c>
      <c r="C135" s="105">
        <v>37121679.930000015</v>
      </c>
      <c r="D135" s="105">
        <v>274128148.13750017</v>
      </c>
      <c r="E135" s="105">
        <v>74629629.519999936</v>
      </c>
      <c r="F135" s="105">
        <v>13120542.410000004</v>
      </c>
      <c r="G135" s="106">
        <v>398999999.99750012</v>
      </c>
    </row>
    <row r="136" spans="2:9">
      <c r="B136" s="132" t="s">
        <v>216</v>
      </c>
      <c r="C136" s="105">
        <v>13891338.01</v>
      </c>
      <c r="D136" s="105">
        <v>0</v>
      </c>
      <c r="E136" s="105">
        <v>3412482.9937500008</v>
      </c>
      <c r="F136" s="105">
        <v>0</v>
      </c>
      <c r="G136" s="106">
        <v>17303821.00375</v>
      </c>
    </row>
    <row r="137" spans="2:9">
      <c r="B137" s="137" t="s">
        <v>217</v>
      </c>
      <c r="C137" s="111">
        <v>0</v>
      </c>
      <c r="D137" s="111">
        <v>2181901</v>
      </c>
      <c r="E137" s="111">
        <v>2301759</v>
      </c>
      <c r="F137" s="111">
        <v>0</v>
      </c>
      <c r="G137" s="112">
        <v>4483660</v>
      </c>
    </row>
    <row r="138" spans="2:9">
      <c r="B138" s="132" t="s">
        <v>218</v>
      </c>
      <c r="C138" s="105">
        <v>21142339.672599997</v>
      </c>
      <c r="D138" s="105">
        <v>254752454.29100001</v>
      </c>
      <c r="E138" s="105">
        <v>16619588.088330001</v>
      </c>
      <c r="F138" s="105">
        <v>12485617.947630001</v>
      </c>
      <c r="G138" s="106">
        <v>304999999.99955994</v>
      </c>
    </row>
    <row r="139" spans="2:9">
      <c r="B139" s="163" t="s">
        <v>219</v>
      </c>
      <c r="C139" s="164">
        <v>378181077.0352183</v>
      </c>
      <c r="D139" s="164">
        <v>1327016073.2711015</v>
      </c>
      <c r="E139" s="164">
        <v>223109758.15251043</v>
      </c>
      <c r="F139" s="164">
        <v>194034553.09922266</v>
      </c>
      <c r="G139" s="165">
        <v>2122341461.5580528</v>
      </c>
    </row>
    <row r="140" spans="2:9" ht="9" customHeight="1">
      <c r="B140" s="157"/>
      <c r="C140" s="117"/>
      <c r="D140" s="166"/>
      <c r="E140" s="166"/>
      <c r="F140" s="166"/>
      <c r="G140" s="167"/>
    </row>
    <row r="141" spans="2:9">
      <c r="B141" s="48" t="s">
        <v>28</v>
      </c>
      <c r="C141" s="117">
        <v>24964665.178498011</v>
      </c>
      <c r="D141" s="117">
        <v>103796820.45445085</v>
      </c>
      <c r="E141" s="117">
        <v>13150651.260490689</v>
      </c>
      <c r="F141" s="117">
        <v>13145198.386560842</v>
      </c>
      <c r="G141" s="168">
        <v>155057335.28000039</v>
      </c>
    </row>
    <row r="142" spans="2:9" ht="25.5">
      <c r="B142" s="169" t="s">
        <v>220</v>
      </c>
      <c r="C142" s="170">
        <v>2422701744.7940936</v>
      </c>
      <c r="D142" s="170">
        <v>4132516379.0047102</v>
      </c>
      <c r="E142" s="170">
        <v>1276208013.4529567</v>
      </c>
      <c r="F142" s="170">
        <v>1275678838.0328374</v>
      </c>
      <c r="G142" s="170">
        <v>9107104975.2845974</v>
      </c>
    </row>
    <row r="143" spans="2:9" ht="10.5" customHeight="1">
      <c r="B143" s="171"/>
      <c r="C143" s="172"/>
      <c r="D143" s="172"/>
      <c r="E143" s="172"/>
      <c r="F143" s="172"/>
      <c r="G143" s="117"/>
    </row>
    <row r="144" spans="2:9">
      <c r="B144" s="124" t="s">
        <v>29</v>
      </c>
      <c r="C144" s="105">
        <v>102480105.87645093</v>
      </c>
      <c r="D144" s="105">
        <v>175069788.82166708</v>
      </c>
      <c r="E144" s="105">
        <v>53983505.241645351</v>
      </c>
      <c r="F144" s="105">
        <v>53961121.160237983</v>
      </c>
      <c r="G144" s="106">
        <v>385494521.10000128</v>
      </c>
    </row>
    <row r="145" spans="2:7">
      <c r="B145" s="127" t="s">
        <v>30</v>
      </c>
      <c r="C145" s="173">
        <v>66259401.572437339</v>
      </c>
      <c r="D145" s="173">
        <v>119449390.86919487</v>
      </c>
      <c r="E145" s="173">
        <v>34903503.675203569</v>
      </c>
      <c r="F145" s="111">
        <v>34889031.05316525</v>
      </c>
      <c r="G145" s="112">
        <v>255501327.17000103</v>
      </c>
    </row>
    <row r="146" spans="2:7">
      <c r="B146" s="174" t="s">
        <v>11</v>
      </c>
      <c r="C146" s="170">
        <v>2591441252.2429819</v>
      </c>
      <c r="D146" s="170">
        <v>4427035558.6955719</v>
      </c>
      <c r="E146" s="170">
        <v>1365095022.3698056</v>
      </c>
      <c r="F146" s="170">
        <v>1364528990.2462406</v>
      </c>
      <c r="G146" s="170">
        <v>9748100823.5545998</v>
      </c>
    </row>
    <row r="147" spans="2:7" ht="9.75" customHeight="1">
      <c r="B147" s="175"/>
      <c r="C147" s="172"/>
      <c r="D147" s="172"/>
      <c r="E147" s="172"/>
      <c r="F147" s="172"/>
      <c r="G147" s="172"/>
    </row>
    <row r="148" spans="2:7">
      <c r="B148" s="124" t="s">
        <v>222</v>
      </c>
      <c r="C148" s="105">
        <v>0</v>
      </c>
      <c r="D148" s="105">
        <v>0</v>
      </c>
      <c r="E148" s="105">
        <v>0</v>
      </c>
      <c r="F148" s="105">
        <v>0</v>
      </c>
      <c r="G148" s="106">
        <v>487405041.27154422</v>
      </c>
    </row>
    <row r="149" spans="2:7">
      <c r="B149" s="124" t="s">
        <v>92</v>
      </c>
      <c r="C149" s="105">
        <v>0</v>
      </c>
      <c r="D149" s="105">
        <v>0</v>
      </c>
      <c r="E149" s="105">
        <v>0</v>
      </c>
      <c r="F149" s="105">
        <v>0</v>
      </c>
      <c r="G149" s="106">
        <v>12000000</v>
      </c>
    </row>
    <row r="150" spans="2:7" ht="9.75" customHeight="1">
      <c r="B150" s="176"/>
      <c r="C150" s="117"/>
      <c r="D150" s="117"/>
      <c r="E150" s="117"/>
      <c r="F150" s="117"/>
      <c r="G150" s="117"/>
    </row>
    <row r="151" spans="2:7">
      <c r="B151" s="52" t="s">
        <v>14</v>
      </c>
      <c r="C151" s="177">
        <v>2591441252.2429819</v>
      </c>
      <c r="D151" s="177">
        <v>4427035558.6955719</v>
      </c>
      <c r="E151" s="177">
        <v>1365095022.3698056</v>
      </c>
      <c r="F151" s="177">
        <v>1364528990.2462406</v>
      </c>
      <c r="G151" s="177">
        <v>10247505864.826143</v>
      </c>
    </row>
    <row r="154" spans="2:7">
      <c r="B154" s="125" t="s">
        <v>223</v>
      </c>
    </row>
    <row r="155" spans="2:7">
      <c r="B155" s="178" t="s">
        <v>224</v>
      </c>
    </row>
    <row r="156" spans="2:7">
      <c r="B156" s="178" t="s">
        <v>225</v>
      </c>
    </row>
    <row r="157" spans="2:7">
      <c r="B157" s="179" t="s">
        <v>226</v>
      </c>
    </row>
    <row r="158" spans="2:7">
      <c r="B158" s="180" t="s">
        <v>227</v>
      </c>
    </row>
    <row r="159" spans="2:7">
      <c r="B159" s="178" t="s">
        <v>228</v>
      </c>
    </row>
    <row r="160" spans="2:7">
      <c r="B160" s="180" t="s">
        <v>229</v>
      </c>
    </row>
    <row r="161" spans="2:7">
      <c r="B161" s="178" t="s">
        <v>230</v>
      </c>
    </row>
    <row r="162" spans="2:7">
      <c r="B162" s="178" t="s">
        <v>231</v>
      </c>
    </row>
    <row r="163" spans="2:7">
      <c r="B163" s="178" t="s">
        <v>232</v>
      </c>
    </row>
    <row r="164" spans="2:7">
      <c r="B164" s="178" t="s">
        <v>247</v>
      </c>
    </row>
    <row r="165" spans="2:7">
      <c r="B165" s="181" t="s">
        <v>233</v>
      </c>
    </row>
    <row r="166" spans="2:7" ht="39.75" customHeight="1">
      <c r="B166" s="323" t="s">
        <v>234</v>
      </c>
      <c r="C166" s="323"/>
      <c r="D166" s="323"/>
      <c r="E166" s="323"/>
      <c r="F166" s="323"/>
      <c r="G166" s="323"/>
    </row>
    <row r="167" spans="2:7">
      <c r="B167" s="178" t="s">
        <v>235</v>
      </c>
    </row>
    <row r="168" spans="2:7">
      <c r="B168" s="182" t="s">
        <v>236</v>
      </c>
    </row>
    <row r="169" spans="2:7">
      <c r="B169" s="181" t="s">
        <v>237</v>
      </c>
    </row>
    <row r="170" spans="2:7">
      <c r="B170" s="181" t="s">
        <v>238</v>
      </c>
    </row>
    <row r="171" spans="2:7">
      <c r="B171" s="181" t="s">
        <v>239</v>
      </c>
    </row>
    <row r="172" spans="2:7">
      <c r="B172" s="181" t="s">
        <v>240</v>
      </c>
    </row>
    <row r="173" spans="2:7">
      <c r="B173" s="180" t="s">
        <v>241</v>
      </c>
    </row>
    <row r="174" spans="2:7">
      <c r="B174" s="181" t="s">
        <v>242</v>
      </c>
    </row>
    <row r="175" spans="2:7">
      <c r="B175" s="181" t="s">
        <v>243</v>
      </c>
    </row>
    <row r="176" spans="2:7">
      <c r="B176" s="181" t="s">
        <v>244</v>
      </c>
    </row>
    <row r="177" spans="2:2">
      <c r="B177" s="181" t="s">
        <v>245</v>
      </c>
    </row>
    <row r="178" spans="2:2">
      <c r="B178" s="181" t="s">
        <v>246</v>
      </c>
    </row>
  </sheetData>
  <mergeCells count="4">
    <mergeCell ref="B3:G3"/>
    <mergeCell ref="B5:B6"/>
    <mergeCell ref="C5:G5"/>
    <mergeCell ref="B166:G1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7281-4028-4839-9876-D8DF07D2F1DA}">
  <dimension ref="B1:F39"/>
  <sheetViews>
    <sheetView topLeftCell="A12" workbookViewId="0">
      <selection activeCell="F43" sqref="F43"/>
    </sheetView>
  </sheetViews>
  <sheetFormatPr defaultColWidth="7.75" defaultRowHeight="14.25"/>
  <cols>
    <col min="2" max="2" width="48.25" customWidth="1"/>
    <col min="3" max="3" width="14.375" customWidth="1"/>
    <col min="4" max="4" width="15" customWidth="1"/>
    <col min="6" max="6" width="10.5" bestFit="1" customWidth="1"/>
  </cols>
  <sheetData>
    <row r="1" spans="2:4">
      <c r="B1" s="95"/>
    </row>
    <row r="3" spans="2:4" ht="18.75">
      <c r="B3" s="324" t="s">
        <v>250</v>
      </c>
      <c r="C3" s="324"/>
      <c r="D3" s="324"/>
    </row>
    <row r="4" spans="2:4">
      <c r="B4" s="205"/>
      <c r="C4" s="205"/>
      <c r="D4" s="205"/>
    </row>
    <row r="5" spans="2:4">
      <c r="B5" s="318" t="s">
        <v>251</v>
      </c>
      <c r="C5" s="206">
        <v>2024</v>
      </c>
      <c r="D5" s="207">
        <v>2025</v>
      </c>
    </row>
    <row r="6" spans="2:4">
      <c r="B6" s="318"/>
      <c r="C6" s="325" t="s">
        <v>252</v>
      </c>
      <c r="D6" s="326" t="s">
        <v>253</v>
      </c>
    </row>
    <row r="7" spans="2:4">
      <c r="B7" s="318"/>
      <c r="C7" s="325"/>
      <c r="D7" s="326"/>
    </row>
    <row r="8" spans="2:4">
      <c r="B8" s="208"/>
      <c r="C8" s="208"/>
      <c r="D8" s="208"/>
    </row>
    <row r="9" spans="2:4" ht="15.75">
      <c r="B9" s="209" t="s">
        <v>254</v>
      </c>
      <c r="C9" s="208"/>
      <c r="D9" s="208"/>
    </row>
    <row r="10" spans="2:4">
      <c r="B10" s="210" t="s">
        <v>255</v>
      </c>
      <c r="C10" s="211">
        <v>7102470.0000000149</v>
      </c>
      <c r="D10" s="212">
        <v>6693400</v>
      </c>
    </row>
    <row r="11" spans="2:4">
      <c r="B11" s="210" t="s">
        <v>256</v>
      </c>
      <c r="C11" s="211">
        <v>4773679.0500000101</v>
      </c>
      <c r="D11" s="212">
        <v>4570410</v>
      </c>
    </row>
    <row r="12" spans="2:4">
      <c r="B12" s="210" t="s">
        <v>257</v>
      </c>
      <c r="C12" s="211">
        <v>9870644</v>
      </c>
      <c r="D12" s="212">
        <v>10212844</v>
      </c>
    </row>
    <row r="13" spans="2:4">
      <c r="B13" s="210" t="s">
        <v>258</v>
      </c>
      <c r="C13" s="211">
        <v>4068002.0000000084</v>
      </c>
      <c r="D13" s="212">
        <v>4210958</v>
      </c>
    </row>
    <row r="14" spans="2:4">
      <c r="B14" s="210" t="s">
        <v>259</v>
      </c>
      <c r="C14" s="211">
        <v>1789029.0000000037</v>
      </c>
      <c r="D14" s="212">
        <v>1686185</v>
      </c>
    </row>
    <row r="15" spans="2:4">
      <c r="B15" s="210" t="s">
        <v>260</v>
      </c>
      <c r="C15" s="211">
        <v>2120116.7800000063</v>
      </c>
      <c r="D15" s="212">
        <v>2198846</v>
      </c>
    </row>
    <row r="16" spans="2:4">
      <c r="B16" s="210" t="s">
        <v>261</v>
      </c>
      <c r="C16" s="211">
        <v>1961321.0000000061</v>
      </c>
      <c r="D16" s="212">
        <v>1879960</v>
      </c>
    </row>
    <row r="17" spans="2:4">
      <c r="B17" s="213" t="s">
        <v>262</v>
      </c>
      <c r="C17" s="211">
        <v>2571420.0000000056</v>
      </c>
      <c r="D17" s="212">
        <v>2488900</v>
      </c>
    </row>
    <row r="18" spans="2:4">
      <c r="B18" s="210" t="s">
        <v>263</v>
      </c>
      <c r="C18" s="211">
        <v>3766770.000000007</v>
      </c>
      <c r="D18" s="212">
        <v>0</v>
      </c>
    </row>
    <row r="19" spans="2:4">
      <c r="B19" s="210" t="s">
        <v>299</v>
      </c>
      <c r="C19" s="211">
        <v>0</v>
      </c>
      <c r="D19" s="212">
        <v>5561000</v>
      </c>
    </row>
    <row r="20" spans="2:4">
      <c r="B20" s="210" t="s">
        <v>264</v>
      </c>
      <c r="C20" s="211">
        <v>2884790.0000000065</v>
      </c>
      <c r="D20" s="212">
        <v>2899340</v>
      </c>
    </row>
    <row r="21" spans="2:4">
      <c r="B21" s="214" t="s">
        <v>265</v>
      </c>
      <c r="C21" s="215">
        <f>SUM(C10:C20)</f>
        <v>40908241.830000073</v>
      </c>
      <c r="D21" s="216">
        <f>SUM(D10:D20)</f>
        <v>42401843</v>
      </c>
    </row>
    <row r="22" spans="2:4">
      <c r="B22" s="217"/>
      <c r="C22" s="218"/>
      <c r="D22" s="218"/>
    </row>
    <row r="23" spans="2:4">
      <c r="B23" s="213" t="s">
        <v>266</v>
      </c>
      <c r="C23" s="211">
        <v>32829958.999999978</v>
      </c>
      <c r="D23" s="212">
        <v>30482877</v>
      </c>
    </row>
    <row r="24" spans="2:4">
      <c r="B24" s="213" t="s">
        <v>267</v>
      </c>
      <c r="C24" s="211">
        <v>18094356.999999955</v>
      </c>
      <c r="D24" s="212">
        <v>19671650</v>
      </c>
    </row>
    <row r="25" spans="2:4">
      <c r="B25" s="213" t="s">
        <v>268</v>
      </c>
      <c r="C25" s="211">
        <v>3335460.0000000075</v>
      </c>
      <c r="D25" s="212">
        <v>3171700</v>
      </c>
    </row>
    <row r="26" spans="2:4">
      <c r="B26" s="213" t="s">
        <v>269</v>
      </c>
      <c r="C26" s="211">
        <v>6379140.0000000037</v>
      </c>
      <c r="D26" s="212">
        <v>6256500</v>
      </c>
    </row>
    <row r="27" spans="2:4">
      <c r="B27" s="213" t="s">
        <v>270</v>
      </c>
      <c r="C27" s="211">
        <v>21257722.160000019</v>
      </c>
      <c r="D27" s="212">
        <v>20980600</v>
      </c>
    </row>
    <row r="28" spans="2:4">
      <c r="B28" s="213" t="s">
        <v>271</v>
      </c>
      <c r="C28" s="211">
        <v>29983982.000000045</v>
      </c>
      <c r="D28" s="212">
        <v>28160291</v>
      </c>
    </row>
    <row r="29" spans="2:4">
      <c r="B29" s="213" t="s">
        <v>272</v>
      </c>
      <c r="C29" s="211">
        <v>49090267.460000098</v>
      </c>
      <c r="D29" s="212">
        <v>53853707.170000002</v>
      </c>
    </row>
    <row r="30" spans="2:4">
      <c r="B30" s="213" t="s">
        <v>273</v>
      </c>
      <c r="C30" s="211">
        <v>33676762.110000066</v>
      </c>
      <c r="D30" s="212">
        <v>35206479</v>
      </c>
    </row>
    <row r="31" spans="2:4">
      <c r="B31" s="213" t="s">
        <v>274</v>
      </c>
      <c r="C31" s="211">
        <v>6434497.0000000121</v>
      </c>
      <c r="D31" s="212">
        <v>7203730</v>
      </c>
    </row>
    <row r="32" spans="2:4">
      <c r="B32" s="213" t="s">
        <v>275</v>
      </c>
      <c r="C32" s="211">
        <v>5959980.0000000102</v>
      </c>
      <c r="D32" s="212">
        <v>6244400</v>
      </c>
    </row>
    <row r="33" spans="2:6">
      <c r="B33" s="213" t="s">
        <v>276</v>
      </c>
      <c r="C33" s="211">
        <v>1116483.7200000023</v>
      </c>
      <c r="D33" s="212">
        <v>1867550</v>
      </c>
    </row>
    <row r="34" spans="2:6">
      <c r="B34" s="219"/>
      <c r="C34" s="208"/>
      <c r="D34" s="208"/>
    </row>
    <row r="35" spans="2:6">
      <c r="B35" s="220" t="s">
        <v>14</v>
      </c>
      <c r="C35" s="221">
        <f>SUM(C21:C33)</f>
        <v>249066852.28000024</v>
      </c>
      <c r="D35" s="221">
        <f>SUM(D21:D33)</f>
        <v>255501327.17000002</v>
      </c>
      <c r="F35" s="19">
        <f>(D35-C35)/C35</f>
        <v>2.5834328539095033E-2</v>
      </c>
    </row>
    <row r="37" spans="2:6" ht="38.25" customHeight="1">
      <c r="B37" s="327" t="s">
        <v>277</v>
      </c>
      <c r="C37" s="327"/>
      <c r="D37" s="327"/>
    </row>
    <row r="38" spans="2:6">
      <c r="B38" s="222" t="s">
        <v>278</v>
      </c>
      <c r="C38" s="223"/>
      <c r="D38" s="223"/>
    </row>
    <row r="39" spans="2:6">
      <c r="B39" t="s">
        <v>279</v>
      </c>
    </row>
  </sheetData>
  <mergeCells count="5">
    <mergeCell ref="B3:D3"/>
    <mergeCell ref="B5:B7"/>
    <mergeCell ref="C6:C7"/>
    <mergeCell ref="D6:D7"/>
    <mergeCell ref="B37:D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7200-80C9-4693-8D32-FC335BEF4BA9}">
  <dimension ref="A1:D36"/>
  <sheetViews>
    <sheetView topLeftCell="A6" workbookViewId="0">
      <selection activeCell="I36" sqref="I36"/>
    </sheetView>
  </sheetViews>
  <sheetFormatPr defaultColWidth="7.75" defaultRowHeight="14.25"/>
  <cols>
    <col min="2" max="2" width="42.75" customWidth="1"/>
    <col min="3" max="3" width="16.125" customWidth="1"/>
    <col min="4" max="4" width="17" customWidth="1"/>
  </cols>
  <sheetData>
    <row r="1" spans="1:4">
      <c r="A1" s="95"/>
      <c r="B1" s="95"/>
      <c r="C1" s="95"/>
      <c r="D1" s="95"/>
    </row>
    <row r="3" spans="1:4" ht="15.75">
      <c r="B3" s="224" t="s">
        <v>280</v>
      </c>
      <c r="C3" s="225"/>
      <c r="D3" s="225"/>
    </row>
    <row r="4" spans="1:4">
      <c r="B4" s="225"/>
      <c r="C4" s="225"/>
      <c r="D4" s="225"/>
    </row>
    <row r="5" spans="1:4">
      <c r="B5" s="328" t="s">
        <v>281</v>
      </c>
      <c r="C5" s="226">
        <v>2024</v>
      </c>
      <c r="D5" s="227">
        <v>2025</v>
      </c>
    </row>
    <row r="6" spans="1:4">
      <c r="B6" s="328"/>
      <c r="C6" s="329" t="s">
        <v>252</v>
      </c>
      <c r="D6" s="330" t="s">
        <v>301</v>
      </c>
    </row>
    <row r="7" spans="1:4">
      <c r="B7" s="328"/>
      <c r="C7" s="329"/>
      <c r="D7" s="330"/>
    </row>
    <row r="8" spans="1:4">
      <c r="B8" s="228"/>
      <c r="C8" s="229"/>
      <c r="D8" s="229"/>
    </row>
    <row r="9" spans="1:4" ht="15.75">
      <c r="B9" s="230" t="s">
        <v>282</v>
      </c>
      <c r="C9" s="231"/>
      <c r="D9" s="231"/>
    </row>
    <row r="10" spans="1:4">
      <c r="B10" s="232" t="s">
        <v>283</v>
      </c>
      <c r="C10" s="233">
        <v>7088759.1636690889</v>
      </c>
      <c r="D10" s="234">
        <v>6300000</v>
      </c>
    </row>
    <row r="11" spans="1:4">
      <c r="B11" s="232" t="s">
        <v>298</v>
      </c>
      <c r="C11" s="233">
        <v>608532.1074614937</v>
      </c>
      <c r="D11" s="234">
        <v>430150</v>
      </c>
    </row>
    <row r="12" spans="1:4">
      <c r="B12" s="232" t="s">
        <v>284</v>
      </c>
      <c r="C12" s="233">
        <v>3322018.3307381561</v>
      </c>
      <c r="D12" s="234">
        <v>3400000</v>
      </c>
    </row>
    <row r="13" spans="1:4">
      <c r="B13" s="232" t="s">
        <v>285</v>
      </c>
      <c r="C13" s="233">
        <v>368000.00000000081</v>
      </c>
      <c r="D13" s="234">
        <v>368000</v>
      </c>
    </row>
    <row r="14" spans="1:4">
      <c r="B14" s="232" t="s">
        <v>286</v>
      </c>
      <c r="C14" s="233">
        <v>10410688.792745156</v>
      </c>
      <c r="D14" s="234">
        <v>11178630</v>
      </c>
    </row>
    <row r="15" spans="1:4">
      <c r="B15" s="232" t="s">
        <v>287</v>
      </c>
      <c r="C15" s="233">
        <v>166335887.6000002</v>
      </c>
      <c r="D15" s="234">
        <v>156537566.43999997</v>
      </c>
    </row>
    <row r="16" spans="1:4">
      <c r="B16" s="232" t="s">
        <v>288</v>
      </c>
      <c r="C16" s="233">
        <v>14375509.466885632</v>
      </c>
      <c r="D16" s="234">
        <v>19936904</v>
      </c>
    </row>
    <row r="17" spans="2:4">
      <c r="B17" s="232" t="s">
        <v>289</v>
      </c>
      <c r="C17" s="233">
        <v>11743831.000000019</v>
      </c>
      <c r="D17" s="234">
        <v>12331023</v>
      </c>
    </row>
    <row r="18" spans="2:4">
      <c r="B18" s="232" t="s">
        <v>290</v>
      </c>
      <c r="C18" s="233">
        <v>14939582.88644772</v>
      </c>
      <c r="D18" s="234">
        <v>17002386</v>
      </c>
    </row>
    <row r="19" spans="2:4">
      <c r="B19" s="232" t="s">
        <v>291</v>
      </c>
      <c r="C19" s="233">
        <v>5771750.0000000112</v>
      </c>
      <c r="D19" s="234">
        <v>6059720</v>
      </c>
    </row>
    <row r="20" spans="2:4">
      <c r="B20" s="232" t="s">
        <v>300</v>
      </c>
      <c r="C20" s="233">
        <v>611337.71205280209</v>
      </c>
      <c r="D20" s="234">
        <v>568030</v>
      </c>
    </row>
    <row r="21" spans="2:4">
      <c r="B21" s="235" t="s">
        <v>292</v>
      </c>
      <c r="C21" s="236">
        <v>897500.00000000186</v>
      </c>
      <c r="D21" s="237">
        <v>747500</v>
      </c>
    </row>
    <row r="22" spans="2:4">
      <c r="B22" s="238" t="s">
        <v>293</v>
      </c>
      <c r="C22" s="239">
        <f>SUM(C10:C21)</f>
        <v>236473397.06000027</v>
      </c>
      <c r="D22" s="240">
        <f>SUM(D10:D21)</f>
        <v>234859909.43999997</v>
      </c>
    </row>
    <row r="23" spans="2:4">
      <c r="B23" s="223"/>
      <c r="C23" s="223"/>
      <c r="D23" s="223"/>
    </row>
    <row r="24" spans="2:4" ht="18.75">
      <c r="B24" s="241" t="s">
        <v>294</v>
      </c>
      <c r="C24" s="223"/>
      <c r="D24" s="223"/>
    </row>
    <row r="25" spans="2:4">
      <c r="B25" s="242" t="s">
        <v>295</v>
      </c>
      <c r="C25" s="233">
        <v>29740733.090000018</v>
      </c>
      <c r="D25" s="234">
        <v>26912280</v>
      </c>
    </row>
    <row r="26" spans="2:4">
      <c r="B26" s="242" t="s">
        <v>266</v>
      </c>
      <c r="C26" s="233">
        <v>69399920.400000349</v>
      </c>
      <c r="D26" s="234">
        <v>66190545.668005064</v>
      </c>
    </row>
    <row r="27" spans="2:4">
      <c r="B27" s="242" t="s">
        <v>267</v>
      </c>
      <c r="C27" s="233">
        <v>13850042.060000133</v>
      </c>
      <c r="D27" s="234">
        <v>9715324</v>
      </c>
    </row>
    <row r="28" spans="2:4">
      <c r="B28" s="242" t="s">
        <v>268</v>
      </c>
      <c r="C28" s="233">
        <v>30754445.500000108</v>
      </c>
      <c r="D28" s="234">
        <v>27224594</v>
      </c>
    </row>
    <row r="29" spans="2:4">
      <c r="B29" s="242" t="s">
        <v>271</v>
      </c>
      <c r="C29" s="233">
        <v>3474000.0000000075</v>
      </c>
      <c r="D29" s="234">
        <v>3341412</v>
      </c>
    </row>
    <row r="30" spans="2:4">
      <c r="B30" s="242" t="s">
        <v>272</v>
      </c>
      <c r="C30" s="233">
        <v>16250190.000000017</v>
      </c>
      <c r="D30" s="234">
        <v>11635750</v>
      </c>
    </row>
    <row r="31" spans="2:4">
      <c r="B31" s="243" t="s">
        <v>273</v>
      </c>
      <c r="C31" s="236">
        <v>7059719.0000000251</v>
      </c>
      <c r="D31" s="237">
        <v>5614706</v>
      </c>
    </row>
    <row r="32" spans="2:4">
      <c r="B32" s="244" t="s">
        <v>296</v>
      </c>
      <c r="C32" s="239">
        <f>SUM(C25:C31)</f>
        <v>170529050.05000067</v>
      </c>
      <c r="D32" s="240">
        <f>SUM(D25:D31)</f>
        <v>150634611.66800505</v>
      </c>
    </row>
    <row r="33" spans="2:4">
      <c r="B33" s="223"/>
      <c r="C33" s="223"/>
      <c r="D33" s="223"/>
    </row>
    <row r="34" spans="2:4">
      <c r="B34" s="245" t="s">
        <v>14</v>
      </c>
      <c r="C34" s="246">
        <f>SUM(C22,C32)</f>
        <v>407002447.11000097</v>
      </c>
      <c r="D34" s="246">
        <f>SUM(D22,D32)</f>
        <v>385494521.10800505</v>
      </c>
    </row>
    <row r="36" spans="2:4">
      <c r="B36" s="222" t="s">
        <v>297</v>
      </c>
    </row>
  </sheetData>
  <mergeCells count="3">
    <mergeCell ref="B5:B7"/>
    <mergeCell ref="C6:C7"/>
    <mergeCell ref="D6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04A1B-CF0D-497D-AF56-81AB16CAC216}">
  <dimension ref="B3:J31"/>
  <sheetViews>
    <sheetView workbookViewId="0">
      <selection activeCell="L23" sqref="L23"/>
    </sheetView>
  </sheetViews>
  <sheetFormatPr defaultRowHeight="14.25"/>
  <cols>
    <col min="2" max="2" width="18.5" customWidth="1"/>
  </cols>
  <sheetData>
    <row r="3" spans="2:10" ht="15.75">
      <c r="B3" s="309" t="s">
        <v>348</v>
      </c>
      <c r="C3" s="309"/>
      <c r="D3" s="309"/>
      <c r="E3" s="309"/>
      <c r="F3" s="309"/>
      <c r="G3" s="309"/>
      <c r="H3" s="309"/>
    </row>
    <row r="4" spans="2:10" ht="15">
      <c r="B4" s="309"/>
      <c r="C4" s="309"/>
      <c r="D4" s="309"/>
      <c r="E4" s="309"/>
      <c r="F4" s="309"/>
      <c r="G4" s="309"/>
      <c r="H4" s="309"/>
    </row>
    <row r="6" spans="2:10">
      <c r="B6" s="310"/>
      <c r="C6" s="311">
        <v>2018</v>
      </c>
      <c r="D6" s="311">
        <v>2019</v>
      </c>
      <c r="E6" s="311">
        <v>2020</v>
      </c>
      <c r="F6" s="311">
        <v>2021</v>
      </c>
      <c r="G6" s="310">
        <v>2022</v>
      </c>
      <c r="H6" s="311">
        <v>2023</v>
      </c>
      <c r="I6" s="311">
        <v>2024</v>
      </c>
      <c r="J6" s="311">
        <v>2025</v>
      </c>
    </row>
    <row r="7" spans="2:10">
      <c r="B7" s="310" t="s">
        <v>30</v>
      </c>
      <c r="C7" s="312">
        <v>239972187</v>
      </c>
      <c r="D7" s="312">
        <v>246988720</v>
      </c>
      <c r="E7" s="313">
        <v>211723778.03</v>
      </c>
      <c r="F7" s="313">
        <v>245089806</v>
      </c>
      <c r="G7" s="312">
        <v>247264197.45799989</v>
      </c>
      <c r="H7" s="312">
        <v>257425611.65099999</v>
      </c>
      <c r="I7" s="312">
        <v>249066852.28000024</v>
      </c>
      <c r="J7" s="314">
        <v>255501327.17000002</v>
      </c>
    </row>
    <row r="8" spans="2:10">
      <c r="B8" s="310" t="s">
        <v>29</v>
      </c>
      <c r="C8" s="312">
        <v>465518487</v>
      </c>
      <c r="D8" s="312">
        <v>491220030</v>
      </c>
      <c r="E8" s="315">
        <v>552989977.82999992</v>
      </c>
      <c r="F8" s="315">
        <v>522003158</v>
      </c>
      <c r="G8" s="312">
        <v>531548782.63399971</v>
      </c>
      <c r="H8" s="312">
        <v>398810508.05999994</v>
      </c>
      <c r="I8" s="312">
        <v>407002447.11000097</v>
      </c>
      <c r="J8" s="314">
        <v>385494521.10800505</v>
      </c>
    </row>
    <row r="9" spans="2:10">
      <c r="B9" s="310"/>
      <c r="C9" s="312"/>
      <c r="D9" s="312"/>
      <c r="E9" s="315"/>
      <c r="F9" s="315"/>
      <c r="G9" s="312"/>
      <c r="H9" s="312"/>
      <c r="I9" s="312"/>
      <c r="J9" s="314"/>
    </row>
    <row r="10" spans="2:10">
      <c r="B10" s="317"/>
      <c r="C10" s="312"/>
      <c r="D10" s="312"/>
      <c r="E10" s="315"/>
      <c r="F10" s="315"/>
      <c r="G10" s="312"/>
      <c r="H10" s="312"/>
      <c r="I10" s="312"/>
      <c r="J10" s="314"/>
    </row>
    <row r="12" spans="2:10">
      <c r="C12" s="316"/>
      <c r="D12" s="316"/>
      <c r="E12" s="316"/>
    </row>
    <row r="30" spans="3:3">
      <c r="C30" s="222" t="s">
        <v>349</v>
      </c>
    </row>
    <row r="31" spans="3:3">
      <c r="C31" t="s">
        <v>350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2529-BE34-4834-8370-C11E62F567FB}">
  <dimension ref="A3:H37"/>
  <sheetViews>
    <sheetView topLeftCell="A6" workbookViewId="0">
      <selection activeCell="O23" sqref="O23"/>
    </sheetView>
  </sheetViews>
  <sheetFormatPr defaultColWidth="7.75" defaultRowHeight="14.25"/>
  <cols>
    <col min="1" max="1" width="36.25" customWidth="1"/>
    <col min="2" max="2" width="14.375" customWidth="1"/>
    <col min="3" max="3" width="17" customWidth="1"/>
    <col min="4" max="5" width="12.375" customWidth="1"/>
    <col min="6" max="6" width="17.875" customWidth="1"/>
  </cols>
  <sheetData>
    <row r="3" spans="1:8">
      <c r="A3" s="247"/>
      <c r="B3" s="248"/>
      <c r="C3" s="186"/>
      <c r="D3" s="186"/>
      <c r="E3" s="249"/>
      <c r="F3" s="249"/>
    </row>
    <row r="5" spans="1:8" ht="15">
      <c r="A5" s="9" t="s">
        <v>302</v>
      </c>
      <c r="H5" s="40" t="s">
        <v>303</v>
      </c>
    </row>
    <row r="6" spans="1:8" ht="29.25">
      <c r="A6" s="187"/>
      <c r="B6" s="187" t="s">
        <v>304</v>
      </c>
      <c r="C6" s="187">
        <v>2025</v>
      </c>
      <c r="D6" s="187" t="s">
        <v>305</v>
      </c>
      <c r="E6" s="187" t="s">
        <v>306</v>
      </c>
      <c r="F6" s="185" t="s">
        <v>307</v>
      </c>
      <c r="H6" s="187" t="s">
        <v>308</v>
      </c>
    </row>
    <row r="7" spans="1:8" ht="15">
      <c r="A7" s="250" t="s">
        <v>21</v>
      </c>
      <c r="B7" s="248">
        <v>2189049546.4800115</v>
      </c>
      <c r="C7" s="186">
        <v>2167148987.2461686</v>
      </c>
      <c r="D7" s="186">
        <f>C7-B7</f>
        <v>-21900559.23384285</v>
      </c>
      <c r="E7" s="249">
        <f>D7/B7</f>
        <v>-1.0004597323554836E-2</v>
      </c>
      <c r="F7" s="249">
        <f>C7/C19</f>
        <v>0.2114806291240835</v>
      </c>
      <c r="H7" s="187" t="s">
        <v>309</v>
      </c>
    </row>
    <row r="8" spans="1:8">
      <c r="A8" s="250" t="s">
        <v>22</v>
      </c>
      <c r="B8" s="248">
        <v>492153654.6900031</v>
      </c>
      <c r="C8" s="186">
        <v>451286158.43361872</v>
      </c>
      <c r="D8" s="186">
        <f t="shared" ref="D8:D19" si="0">C8-B8</f>
        <v>-40867496.256384373</v>
      </c>
      <c r="E8" s="249">
        <f t="shared" ref="E8:E19" si="1">D8/B8</f>
        <v>-8.3038083466282331E-2</v>
      </c>
      <c r="F8" s="249">
        <f>C8/C19</f>
        <v>4.4038633828220312E-2</v>
      </c>
    </row>
    <row r="9" spans="1:8">
      <c r="A9" s="250" t="s">
        <v>23</v>
      </c>
      <c r="B9" s="248">
        <v>1115136878.6899967</v>
      </c>
      <c r="C9" s="186">
        <v>1191027237.7593284</v>
      </c>
      <c r="D9" s="186">
        <f t="shared" si="0"/>
        <v>75890359.069331646</v>
      </c>
      <c r="E9" s="249">
        <f t="shared" si="1"/>
        <v>6.8054747824754555E-2</v>
      </c>
      <c r="F9" s="249">
        <f>C9/C19</f>
        <v>0.11622606061124073</v>
      </c>
    </row>
    <row r="10" spans="1:8">
      <c r="A10" s="250" t="s">
        <v>24</v>
      </c>
      <c r="B10" s="248">
        <v>834571154.96999741</v>
      </c>
      <c r="C10" s="186">
        <v>815172451.6816237</v>
      </c>
      <c r="D10" s="186">
        <f t="shared" si="0"/>
        <v>-19398703.288373709</v>
      </c>
      <c r="E10" s="249">
        <f t="shared" si="1"/>
        <v>-2.3243917756864105E-2</v>
      </c>
      <c r="F10" s="249">
        <f>C10/C19</f>
        <v>7.9548376203388838E-2</v>
      </c>
    </row>
    <row r="11" spans="1:8">
      <c r="A11" s="250" t="s">
        <v>25</v>
      </c>
      <c r="B11" s="248">
        <v>993214731.00000226</v>
      </c>
      <c r="C11" s="186">
        <v>957947104.05574894</v>
      </c>
      <c r="D11" s="186">
        <f t="shared" si="0"/>
        <v>-35267626.944253325</v>
      </c>
      <c r="E11" s="249">
        <f t="shared" si="1"/>
        <v>-3.5508562089835986E-2</v>
      </c>
      <c r="F11" s="249">
        <f>C11/C19</f>
        <v>9.3481000810532455E-2</v>
      </c>
    </row>
    <row r="12" spans="1:8">
      <c r="A12" s="250" t="s">
        <v>26</v>
      </c>
      <c r="B12" s="248">
        <v>1466192670.0000055</v>
      </c>
      <c r="C12" s="186">
        <v>1247124239.2700562</v>
      </c>
      <c r="D12" s="186">
        <f t="shared" si="0"/>
        <v>-219068430.72994924</v>
      </c>
      <c r="E12" s="249">
        <f t="shared" si="1"/>
        <v>-0.14941312640033075</v>
      </c>
      <c r="F12" s="249">
        <f>C12/C19</f>
        <v>0.12170027084841434</v>
      </c>
    </row>
    <row r="13" spans="1:8">
      <c r="A13" s="250" t="s">
        <v>27</v>
      </c>
      <c r="B13" s="248">
        <v>2341760908.9999905</v>
      </c>
      <c r="C13" s="186">
        <v>2122341461.5580578</v>
      </c>
      <c r="D13" s="186">
        <f t="shared" si="0"/>
        <v>-219419447.44193268</v>
      </c>
      <c r="E13" s="249">
        <f t="shared" si="1"/>
        <v>-9.3698484161490278E-2</v>
      </c>
      <c r="F13" s="249">
        <f>C13/C19</f>
        <v>0.20710809923445353</v>
      </c>
    </row>
    <row r="14" spans="1:8">
      <c r="A14" s="247" t="s">
        <v>310</v>
      </c>
      <c r="B14" s="248">
        <v>160032852.25000027</v>
      </c>
      <c r="C14" s="186">
        <v>155057000</v>
      </c>
      <c r="D14" s="186">
        <f t="shared" si="0"/>
        <v>-4975852.2500002682</v>
      </c>
      <c r="E14" s="249">
        <f t="shared" si="1"/>
        <v>-3.1092692406850857E-2</v>
      </c>
      <c r="F14" s="249">
        <f>C14/C19</f>
        <v>1.5131194072522801E-2</v>
      </c>
    </row>
    <row r="15" spans="1:8">
      <c r="A15" s="187" t="s">
        <v>29</v>
      </c>
      <c r="B15" s="248">
        <v>407002447.10999638</v>
      </c>
      <c r="C15" s="248">
        <v>385494521.09999704</v>
      </c>
      <c r="D15" s="186">
        <f t="shared" si="0"/>
        <v>-21507926.009999335</v>
      </c>
      <c r="E15" s="249">
        <f t="shared" si="1"/>
        <v>-5.2844709319859712E-2</v>
      </c>
      <c r="F15" s="249">
        <f>C15/C19</f>
        <v>3.7618375259796659E-2</v>
      </c>
    </row>
    <row r="16" spans="1:8">
      <c r="A16" s="187" t="s">
        <v>30</v>
      </c>
      <c r="B16" s="248">
        <v>249066852.2800006</v>
      </c>
      <c r="C16" s="248">
        <v>255501327.17000139</v>
      </c>
      <c r="D16" s="186">
        <f t="shared" si="0"/>
        <v>6434474.8900007904</v>
      </c>
      <c r="E16" s="249">
        <f t="shared" si="1"/>
        <v>2.5834328539099064E-2</v>
      </c>
      <c r="F16" s="249">
        <f>C16/C19</f>
        <v>2.4933025707942459E-2</v>
      </c>
    </row>
    <row r="17" spans="1:8">
      <c r="A17" s="187" t="s">
        <v>91</v>
      </c>
      <c r="B17" s="248">
        <v>505222302</v>
      </c>
      <c r="C17" s="248">
        <v>487405041.27154422</v>
      </c>
      <c r="D17" s="186">
        <f t="shared" si="0"/>
        <v>-17817260.728455782</v>
      </c>
      <c r="E17" s="249">
        <f t="shared" si="1"/>
        <v>-3.5266180170438678E-2</v>
      </c>
      <c r="F17" s="249">
        <f>C17/C19</f>
        <v>4.7563284930094873E-2</v>
      </c>
    </row>
    <row r="18" spans="1:8">
      <c r="A18" s="187" t="s">
        <v>92</v>
      </c>
      <c r="B18" s="248">
        <v>12000000</v>
      </c>
      <c r="C18" s="248">
        <v>12000000</v>
      </c>
      <c r="D18" s="186">
        <f t="shared" si="0"/>
        <v>0</v>
      </c>
      <c r="E18" s="249">
        <f t="shared" si="1"/>
        <v>0</v>
      </c>
      <c r="F18" s="249">
        <f>C18/C19</f>
        <v>1.1710166511042623E-3</v>
      </c>
    </row>
    <row r="19" spans="1:8" ht="15">
      <c r="A19" s="187" t="s">
        <v>19</v>
      </c>
      <c r="B19" s="248">
        <v>10765403998.470003</v>
      </c>
      <c r="C19" s="248">
        <v>10247505864.826145</v>
      </c>
      <c r="D19" s="186">
        <f t="shared" si="0"/>
        <v>-517898133.64385796</v>
      </c>
      <c r="E19" s="251">
        <f t="shared" si="1"/>
        <v>-4.8107635692767541E-2</v>
      </c>
      <c r="F19" s="249">
        <f>C19/C19</f>
        <v>1</v>
      </c>
    </row>
    <row r="23" spans="1:8">
      <c r="H23" t="s">
        <v>311</v>
      </c>
    </row>
    <row r="24" spans="1:8" ht="15">
      <c r="A24" s="9" t="s">
        <v>312</v>
      </c>
    </row>
    <row r="25" spans="1:8">
      <c r="A25">
        <v>2025</v>
      </c>
    </row>
    <row r="26" spans="1:8" ht="15">
      <c r="B26" s="46" t="s">
        <v>15</v>
      </c>
      <c r="C26" s="46" t="s">
        <v>16</v>
      </c>
      <c r="D26" s="46" t="s">
        <v>17</v>
      </c>
      <c r="E26" s="46" t="s">
        <v>18</v>
      </c>
      <c r="F26" s="46" t="s">
        <v>19</v>
      </c>
    </row>
    <row r="27" spans="1:8">
      <c r="A27" s="47" t="s">
        <v>21</v>
      </c>
      <c r="B27" s="18">
        <v>515213290.64869088</v>
      </c>
      <c r="C27" s="18">
        <v>1108125929.8692191</v>
      </c>
      <c r="D27" s="18">
        <v>327524016.23944026</v>
      </c>
      <c r="E27" s="18">
        <v>216285750.48881847</v>
      </c>
      <c r="F27" s="18">
        <f>SUM(B27:E27)</f>
        <v>2167148987.2461686</v>
      </c>
    </row>
    <row r="28" spans="1:8">
      <c r="A28" s="47" t="s">
        <v>22</v>
      </c>
      <c r="B28" s="18">
        <v>140896294.33822158</v>
      </c>
      <c r="C28" s="18">
        <v>130959363.85279745</v>
      </c>
      <c r="D28" s="18">
        <v>87880858.446536615</v>
      </c>
      <c r="E28" s="18">
        <v>91549641.796065137</v>
      </c>
      <c r="F28" s="18">
        <f t="shared" ref="F28:F37" si="2">SUM(B28:E28)</f>
        <v>451286158.43362081</v>
      </c>
    </row>
    <row r="29" spans="1:8">
      <c r="A29" s="47" t="s">
        <v>23</v>
      </c>
      <c r="B29" s="18">
        <v>357755960.28132647</v>
      </c>
      <c r="C29" s="18">
        <v>442954358.45499372</v>
      </c>
      <c r="D29" s="18">
        <v>250333057.2950936</v>
      </c>
      <c r="E29" s="18">
        <v>139983861.72791269</v>
      </c>
      <c r="F29" s="18">
        <f t="shared" si="2"/>
        <v>1191027237.7593265</v>
      </c>
    </row>
    <row r="30" spans="1:8">
      <c r="A30" s="47" t="s">
        <v>24</v>
      </c>
      <c r="B30" s="18">
        <v>332052105.45841986</v>
      </c>
      <c r="C30" s="18">
        <v>125975348.29766369</v>
      </c>
      <c r="D30" s="18">
        <v>95747378.841631189</v>
      </c>
      <c r="E30" s="18">
        <v>261397619.08390608</v>
      </c>
      <c r="F30" s="18">
        <f t="shared" si="2"/>
        <v>815172451.68162084</v>
      </c>
    </row>
    <row r="31" spans="1:8">
      <c r="A31" s="47" t="s">
        <v>25</v>
      </c>
      <c r="B31" s="18">
        <v>240913149.27271268</v>
      </c>
      <c r="C31" s="18">
        <v>409685155.73119903</v>
      </c>
      <c r="D31" s="18">
        <v>187577626.18676132</v>
      </c>
      <c r="E31" s="18">
        <v>119771172.86507609</v>
      </c>
      <c r="F31" s="18">
        <f t="shared" si="2"/>
        <v>957947104.05574918</v>
      </c>
    </row>
    <row r="32" spans="1:8">
      <c r="A32" s="47" t="s">
        <v>26</v>
      </c>
      <c r="B32" s="18">
        <v>432725202.581007</v>
      </c>
      <c r="C32" s="18">
        <v>484003329.07328385</v>
      </c>
      <c r="D32" s="18">
        <v>90884667.030491695</v>
      </c>
      <c r="E32" s="18">
        <v>239511040.58527449</v>
      </c>
      <c r="F32" s="18">
        <f t="shared" si="2"/>
        <v>1247124239.2700572</v>
      </c>
    </row>
    <row r="33" spans="1:6">
      <c r="A33" s="47" t="s">
        <v>27</v>
      </c>
      <c r="B33" s="18">
        <v>378181077.0352186</v>
      </c>
      <c r="C33" s="18">
        <v>1327016073.271101</v>
      </c>
      <c r="D33" s="18">
        <v>223109758.15251058</v>
      </c>
      <c r="E33" s="18">
        <v>194034553.09922275</v>
      </c>
      <c r="F33" s="18">
        <f t="shared" si="2"/>
        <v>2122341461.558053</v>
      </c>
    </row>
    <row r="34" spans="1:6">
      <c r="A34" s="252" t="s">
        <v>28</v>
      </c>
      <c r="B34" s="18">
        <v>24964665.178498004</v>
      </c>
      <c r="C34" s="18">
        <v>103796820.45445031</v>
      </c>
      <c r="D34" s="18">
        <v>13150651.260490697</v>
      </c>
      <c r="E34" s="18">
        <v>13145198.386560857</v>
      </c>
      <c r="F34" s="18">
        <f t="shared" si="2"/>
        <v>155057335.27999985</v>
      </c>
    </row>
    <row r="35" spans="1:6">
      <c r="A35" s="47" t="s">
        <v>29</v>
      </c>
      <c r="B35" s="18">
        <v>102480105.87645043</v>
      </c>
      <c r="C35" s="18">
        <v>175069788.82166588</v>
      </c>
      <c r="D35" s="18">
        <v>53983505.241645455</v>
      </c>
      <c r="E35" s="18">
        <v>53961121.160237789</v>
      </c>
      <c r="F35" s="18">
        <f>SUM(B35:E35)</f>
        <v>385494521.09999955</v>
      </c>
    </row>
    <row r="36" spans="1:6">
      <c r="A36" s="47" t="s">
        <v>30</v>
      </c>
      <c r="B36" s="18">
        <v>66259401.572437175</v>
      </c>
      <c r="C36" s="18">
        <v>119449390.86919564</v>
      </c>
      <c r="D36" s="18">
        <v>34903503.675203778</v>
      </c>
      <c r="E36" s="18">
        <v>34889031.053165302</v>
      </c>
      <c r="F36" s="18">
        <f t="shared" si="2"/>
        <v>255501327.17000186</v>
      </c>
    </row>
    <row r="37" spans="1:6" ht="15">
      <c r="A37" s="49" t="s">
        <v>31</v>
      </c>
      <c r="B37" s="50">
        <v>2591441252.2429829</v>
      </c>
      <c r="C37" s="50">
        <v>4427035558.69557</v>
      </c>
      <c r="D37" s="50">
        <v>1365095022.3698053</v>
      </c>
      <c r="E37" s="50">
        <v>1364528990.2462394</v>
      </c>
      <c r="F37" s="51">
        <f t="shared" si="2"/>
        <v>9748100823.5545979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ef0099-81f3-4883-8d8d-36f45daec145">
      <Terms xmlns="http://schemas.microsoft.com/office/infopath/2007/PartnerControls"/>
    </lcf76f155ced4ddcb4097134ff3c332f>
    <TaxCatchAll xmlns="6b1a7c86-7cab-4a86-897c-1a5f2e53d9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0502A2239450408B1EAE5531DCE964" ma:contentTypeVersion="18" ma:contentTypeDescription="Create a new document." ma:contentTypeScope="" ma:versionID="8e8c2af1f2369b635b3118ca0d00b65e">
  <xsd:schema xmlns:xsd="http://www.w3.org/2001/XMLSchema" xmlns:xs="http://www.w3.org/2001/XMLSchema" xmlns:p="http://schemas.microsoft.com/office/2006/metadata/properties" xmlns:ns2="09ef0099-81f3-4883-8d8d-36f45daec145" xmlns:ns3="6b1a7c86-7cab-4a86-897c-1a5f2e53d9cc" targetNamespace="http://schemas.microsoft.com/office/2006/metadata/properties" ma:root="true" ma:fieldsID="3ff2ba3e5041d28f08fd68e746a8d542" ns2:_="" ns3:_="">
    <xsd:import namespace="09ef0099-81f3-4883-8d8d-36f45daec145"/>
    <xsd:import namespace="6b1a7c86-7cab-4a86-897c-1a5f2e53d9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f0099-81f3-4883-8d8d-36f45daec1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a7c86-7cab-4a86-897c-1a5f2e53d9c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ef6995-4596-4d90-86ba-c83c90528380}" ma:internalName="TaxCatchAll" ma:showField="CatchAllData" ma:web="6b1a7c86-7cab-4a86-897c-1a5f2e53d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6C8866-840C-4600-AD4D-A69E01C50D03}">
  <ds:schemaRefs>
    <ds:schemaRef ds:uri="http://purl.org/dc/terms/"/>
    <ds:schemaRef ds:uri="09ef0099-81f3-4883-8d8d-36f45daec145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b1a7c86-7cab-4a86-897c-1a5f2e53d9c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AA37AF-3F99-4271-AF8E-3FF1ABD73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BA3C81-CE87-4E98-8E09-E7162FA85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ef0099-81f3-4883-8d8d-36f45daec145"/>
    <ds:schemaRef ds:uri="6b1a7c86-7cab-4a86-897c-1a5f2e53d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Impact Area Table</vt:lpstr>
      <vt:lpstr>Top ten operations</vt:lpstr>
      <vt:lpstr>Outcome Area Table</vt:lpstr>
      <vt:lpstr>Budget table summary by region</vt:lpstr>
      <vt:lpstr>Detailed budget by operation</vt:lpstr>
      <vt:lpstr>HQ Budget table</vt:lpstr>
      <vt:lpstr>GP budget Table</vt:lpstr>
      <vt:lpstr>HQs+GP trend</vt:lpstr>
      <vt:lpstr>COTS</vt:lpstr>
      <vt:lpstr>SDGs</vt:lpstr>
      <vt:lpstr>Levels of earmarking</vt:lpstr>
      <vt:lpstr>Multi-year Contr</vt:lpstr>
      <vt:lpstr>PSP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Rapoport Hauville</dc:creator>
  <cp:lastModifiedBy>Isabelle Rapoport Hauville</cp:lastModifiedBy>
  <dcterms:created xsi:type="dcterms:W3CDTF">2024-11-07T10:14:18Z</dcterms:created>
  <dcterms:modified xsi:type="dcterms:W3CDTF">2024-11-08T10:23:45Z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0x010100620502A2239450408B1EAE5531DCE964</vt:lpwstr>
  </property>
  <property fmtid="{D5CDD505-2E9C-101B-9397-08002B2CF9AE}" pid="3" name="MediaServiceImageTags">
    <vt:lpwstr/>
  </property>
</Properties>
</file>