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unhcr365.sharepoint.com/teams/der-drrmdonorreporting/Shared Documents/Global Report 2023/Financial data/"/>
    </mc:Choice>
  </mc:AlternateContent>
  <xr:revisionPtr revIDLastSave="938" documentId="8_{296BC342-BF69-44CF-AB3F-3C1510E12911}" xr6:coauthVersionLast="47" xr6:coauthVersionMax="47" xr10:uidLastSave="{0AE59D18-711F-40E2-9E05-939DEC9D7537}"/>
  <bookViews>
    <workbookView xWindow="-120" yWindow="-120" windowWidth="29040" windowHeight="15720" xr2:uid="{E4BCF077-AD51-4519-868E-24BE56F713EE}"/>
  </bookViews>
  <sheets>
    <sheet name="Bud and Exp EHAGL" sheetId="1" r:id="rId1"/>
    <sheet name="VC EHAGL" sheetId="9" r:id="rId2"/>
    <sheet name="Budget and Exp SA" sheetId="2" r:id="rId3"/>
    <sheet name="VC Southern Africa" sheetId="10" r:id="rId4"/>
    <sheet name="Budget and Exp WCA" sheetId="3" r:id="rId5"/>
    <sheet name="VC WCA" sheetId="11" r:id="rId6"/>
    <sheet name="Budget and Exp Americas" sheetId="4" r:id="rId7"/>
    <sheet name="VC Americas" sheetId="12" r:id="rId8"/>
    <sheet name="Budget and Exp Asia" sheetId="5" r:id="rId9"/>
    <sheet name="VC Asia" sheetId="13" r:id="rId10"/>
    <sheet name="Budget and Exp Europe" sheetId="6" r:id="rId11"/>
    <sheet name="VC Europe" sheetId="14" r:id="rId12"/>
    <sheet name="Budget and Exp in MENA" sheetId="7" r:id="rId13"/>
    <sheet name="VC MENA" sheetId="8" r:id="rId14"/>
  </sheets>
  <externalReferences>
    <externalReference r:id="rId15"/>
    <externalReference r:id="rId1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2" i="2" l="1"/>
  <c r="F88" i="14"/>
  <c r="E88" i="14"/>
  <c r="D88" i="14"/>
  <c r="C88" i="14"/>
  <c r="B88" i="14"/>
  <c r="H84" i="14"/>
  <c r="H83" i="14"/>
  <c r="H82" i="14"/>
  <c r="H81" i="14"/>
  <c r="H80" i="14"/>
  <c r="H79" i="14"/>
  <c r="H78" i="14"/>
  <c r="H77" i="14"/>
  <c r="H76" i="14"/>
  <c r="H75" i="14"/>
  <c r="H74" i="14"/>
  <c r="H73" i="14"/>
  <c r="H72" i="14"/>
  <c r="H71" i="14"/>
  <c r="H70" i="14"/>
  <c r="H69" i="14"/>
  <c r="H68" i="14"/>
  <c r="H67" i="14"/>
  <c r="H66" i="14"/>
  <c r="H65" i="14"/>
  <c r="H64" i="14"/>
  <c r="H63" i="14"/>
  <c r="H62" i="14"/>
  <c r="H61" i="14"/>
  <c r="H60" i="14"/>
  <c r="H59" i="14"/>
  <c r="H58" i="14"/>
  <c r="H57" i="14"/>
  <c r="H56" i="14"/>
  <c r="H55" i="14"/>
  <c r="H54" i="14"/>
  <c r="H53" i="14"/>
  <c r="H52" i="14"/>
  <c r="H51" i="14"/>
  <c r="H50" i="14"/>
  <c r="H49" i="14"/>
  <c r="H48" i="14"/>
  <c r="H47" i="14"/>
  <c r="H46" i="14"/>
  <c r="H45" i="14"/>
  <c r="H44" i="14"/>
  <c r="H43" i="14"/>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11" i="14"/>
  <c r="H10" i="14"/>
  <c r="H9" i="14"/>
  <c r="H8" i="14"/>
  <c r="H7" i="14"/>
  <c r="H6" i="14"/>
  <c r="H5" i="14"/>
  <c r="F79" i="13"/>
  <c r="E79" i="13"/>
  <c r="D79" i="13"/>
  <c r="C79" i="13"/>
  <c r="B79" i="13"/>
  <c r="H75" i="13"/>
  <c r="H74" i="13"/>
  <c r="H73" i="13"/>
  <c r="H72" i="13"/>
  <c r="H71" i="13"/>
  <c r="H70" i="13"/>
  <c r="H69" i="13"/>
  <c r="H68" i="13"/>
  <c r="H67" i="13"/>
  <c r="H66" i="13"/>
  <c r="H65" i="13"/>
  <c r="H64" i="13"/>
  <c r="H63" i="13"/>
  <c r="H62" i="13"/>
  <c r="H61" i="13"/>
  <c r="H60" i="13"/>
  <c r="H59" i="13"/>
  <c r="H58" i="13"/>
  <c r="H57" i="13"/>
  <c r="H56" i="13"/>
  <c r="H55" i="13"/>
  <c r="H54" i="13"/>
  <c r="H53" i="13"/>
  <c r="H52" i="13"/>
  <c r="H51" i="13"/>
  <c r="H50" i="13"/>
  <c r="H49" i="13"/>
  <c r="H48" i="13"/>
  <c r="H47" i="13"/>
  <c r="H46" i="13"/>
  <c r="H45" i="13"/>
  <c r="H44" i="13"/>
  <c r="H43" i="13"/>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11" i="13"/>
  <c r="H10" i="13"/>
  <c r="H9" i="13"/>
  <c r="H8" i="13"/>
  <c r="H7" i="13"/>
  <c r="H6" i="13"/>
  <c r="H5" i="13"/>
  <c r="F53" i="12"/>
  <c r="E53" i="12"/>
  <c r="D53" i="12"/>
  <c r="C53" i="12"/>
  <c r="B53"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11" i="12"/>
  <c r="H10" i="12"/>
  <c r="H9" i="12"/>
  <c r="H8" i="12"/>
  <c r="H7" i="12"/>
  <c r="H6" i="12"/>
  <c r="H5" i="12"/>
  <c r="F55" i="11"/>
  <c r="E55" i="11"/>
  <c r="D55" i="11"/>
  <c r="C55" i="11"/>
  <c r="B55"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6" i="11"/>
  <c r="H5" i="11"/>
  <c r="F50" i="10"/>
  <c r="E50" i="10"/>
  <c r="D50" i="10"/>
  <c r="C50" i="10"/>
  <c r="B50"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H9" i="10"/>
  <c r="H8" i="10"/>
  <c r="H7" i="10"/>
  <c r="H6" i="10"/>
  <c r="H5" i="10"/>
  <c r="F99" i="9"/>
  <c r="E99" i="9"/>
  <c r="D99" i="9"/>
  <c r="C99" i="9"/>
  <c r="F84" i="9"/>
  <c r="E84" i="9"/>
  <c r="D84" i="9"/>
  <c r="C84" i="9"/>
  <c r="B84" i="9"/>
  <c r="H80" i="9"/>
  <c r="H79" i="9"/>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H6" i="9"/>
  <c r="H5" i="9"/>
  <c r="F86" i="8"/>
  <c r="E86" i="8"/>
  <c r="D86" i="8"/>
  <c r="C86" i="8"/>
  <c r="B86"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G5" i="7" l="1"/>
  <c r="F5" i="7"/>
  <c r="E5" i="7"/>
  <c r="D5" i="7"/>
  <c r="G5" i="6"/>
  <c r="F5" i="6"/>
  <c r="E5" i="6"/>
  <c r="D5" i="6"/>
  <c r="G4" i="5"/>
  <c r="F4" i="5"/>
  <c r="E4" i="5"/>
  <c r="D4" i="5"/>
  <c r="J53" i="4"/>
  <c r="G5" i="4"/>
  <c r="F5" i="4"/>
  <c r="E5" i="4"/>
  <c r="D5" i="4"/>
  <c r="G5" i="3"/>
  <c r="F5" i="3"/>
  <c r="E5" i="3"/>
  <c r="D5" i="3"/>
  <c r="J31" i="2"/>
  <c r="G4" i="2"/>
  <c r="F4" i="2"/>
  <c r="E4" i="2"/>
  <c r="D4" i="2"/>
  <c r="G4" i="1"/>
  <c r="F4" i="1"/>
  <c r="E4" i="1"/>
  <c r="D4" i="1"/>
  <c r="C82" i="7" l="1"/>
  <c r="C120" i="6"/>
  <c r="C102" i="5"/>
  <c r="C86" i="4"/>
  <c r="C71" i="3"/>
  <c r="J10" i="7" l="1"/>
  <c r="J24" i="7"/>
  <c r="J46" i="7"/>
  <c r="J30" i="7"/>
  <c r="J48" i="7"/>
  <c r="J42" i="7"/>
  <c r="J20" i="7"/>
  <c r="J8" i="7"/>
  <c r="J16" i="7"/>
  <c r="J40" i="7"/>
  <c r="J36" i="7"/>
  <c r="J28" i="7"/>
  <c r="J18" i="7"/>
  <c r="J26" i="7"/>
  <c r="J22" i="7"/>
  <c r="J38" i="7"/>
  <c r="J44" i="7"/>
  <c r="J22" i="6"/>
  <c r="J74" i="6"/>
  <c r="J28" i="6"/>
  <c r="J82" i="6"/>
  <c r="J78" i="6"/>
  <c r="J26" i="6"/>
  <c r="J44" i="6"/>
  <c r="J24" i="6"/>
  <c r="J80" i="6"/>
  <c r="J56" i="6"/>
  <c r="J72" i="6"/>
  <c r="J8" i="6"/>
  <c r="J68" i="6"/>
  <c r="J50" i="6"/>
  <c r="J52" i="6"/>
  <c r="J42" i="6"/>
  <c r="J34" i="6"/>
  <c r="J48" i="6"/>
  <c r="J10" i="6"/>
  <c r="J36" i="6"/>
  <c r="J64" i="6"/>
  <c r="J76" i="6"/>
  <c r="J18" i="6"/>
  <c r="J60" i="6"/>
  <c r="J40" i="6"/>
  <c r="J62" i="6"/>
  <c r="J20" i="6"/>
  <c r="J46" i="6"/>
  <c r="J12" i="6"/>
  <c r="J66" i="6"/>
  <c r="J54" i="6"/>
  <c r="J58" i="6"/>
  <c r="J38" i="6"/>
  <c r="J49" i="5"/>
  <c r="J45" i="5"/>
  <c r="J35" i="5"/>
  <c r="J7" i="5"/>
  <c r="J23" i="5"/>
  <c r="J55" i="5"/>
  <c r="J63" i="5"/>
  <c r="J39" i="5"/>
  <c r="J51" i="5"/>
  <c r="J27" i="5"/>
  <c r="J15" i="5"/>
  <c r="J29" i="5"/>
  <c r="J25" i="5"/>
  <c r="J65" i="5"/>
  <c r="J53" i="5"/>
  <c r="J61" i="5"/>
  <c r="J17" i="5"/>
  <c r="J47" i="5"/>
  <c r="J9" i="5"/>
  <c r="J37" i="5"/>
  <c r="J10" i="4"/>
  <c r="J34" i="4"/>
  <c r="J12" i="4"/>
  <c r="J20" i="4"/>
  <c r="J46" i="4"/>
  <c r="J30" i="4"/>
  <c r="J18" i="4"/>
  <c r="J40" i="4"/>
  <c r="J38" i="4"/>
  <c r="J50" i="4"/>
  <c r="J26" i="4"/>
  <c r="J32" i="4"/>
  <c r="J24" i="4"/>
  <c r="J22" i="4"/>
  <c r="J28" i="4"/>
  <c r="J36" i="4"/>
  <c r="J48" i="4"/>
  <c r="J8" i="4"/>
  <c r="J31" i="3"/>
  <c r="J23" i="3"/>
  <c r="J10" i="3"/>
  <c r="J8" i="3"/>
  <c r="J27" i="3"/>
  <c r="J35" i="3"/>
  <c r="J33" i="3"/>
  <c r="J19" i="3"/>
  <c r="J29" i="3"/>
  <c r="J25" i="3"/>
  <c r="J17" i="3"/>
  <c r="J21" i="3"/>
  <c r="J15" i="3"/>
  <c r="J24" i="2"/>
  <c r="J26" i="2"/>
  <c r="J28" i="2"/>
  <c r="J9" i="2"/>
  <c r="J14" i="2"/>
  <c r="J18" i="2"/>
  <c r="J22" i="2"/>
  <c r="J20" i="2"/>
  <c r="J7" i="2"/>
  <c r="J16" i="2"/>
  <c r="J22" i="1"/>
  <c r="J7" i="1"/>
  <c r="J14" i="1"/>
  <c r="J24" i="1"/>
  <c r="J34" i="1"/>
  <c r="J16" i="1"/>
  <c r="J9" i="1"/>
  <c r="J32" i="1"/>
  <c r="J28" i="1"/>
  <c r="J26" i="1"/>
  <c r="J20" i="1"/>
  <c r="J30" i="1"/>
  <c r="J18" i="1"/>
  <c r="J36" i="1"/>
  <c r="J50" i="7" l="1"/>
  <c r="J12" i="7"/>
  <c r="J32" i="7"/>
  <c r="I32" i="7"/>
  <c r="I11" i="7"/>
  <c r="I31" i="7"/>
  <c r="J84" i="6"/>
  <c r="J30" i="6"/>
  <c r="J14" i="6"/>
  <c r="J19" i="5"/>
  <c r="I10" i="5"/>
  <c r="I18" i="5"/>
  <c r="J31" i="5"/>
  <c r="I31" i="5"/>
  <c r="J41" i="5"/>
  <c r="I41" i="5"/>
  <c r="J67" i="5"/>
  <c r="I40" i="5"/>
  <c r="J11" i="5"/>
  <c r="I67" i="5"/>
  <c r="J57" i="5"/>
  <c r="I66" i="5"/>
  <c r="J42" i="4"/>
  <c r="I42" i="4"/>
  <c r="J14" i="4"/>
  <c r="I14" i="4"/>
  <c r="I13" i="4"/>
  <c r="J12" i="3"/>
  <c r="I11" i="3"/>
  <c r="I11" i="2"/>
  <c r="J11" i="2"/>
  <c r="I10" i="2"/>
  <c r="I10" i="1"/>
  <c r="J11" i="1"/>
  <c r="I11" i="1"/>
  <c r="I53" i="7" l="1"/>
  <c r="J53" i="7"/>
  <c r="I46" i="7"/>
  <c r="I20" i="7"/>
  <c r="I36" i="7"/>
  <c r="I38" i="7"/>
  <c r="I30" i="7"/>
  <c r="I48" i="7"/>
  <c r="I10" i="7"/>
  <c r="I42" i="7"/>
  <c r="I28" i="7"/>
  <c r="I40" i="7"/>
  <c r="I18" i="7"/>
  <c r="I26" i="7"/>
  <c r="I44" i="7"/>
  <c r="I8" i="7"/>
  <c r="I22" i="7"/>
  <c r="I16" i="7"/>
  <c r="I24" i="7"/>
  <c r="I12" i="7"/>
  <c r="I50" i="7"/>
  <c r="I52" i="7"/>
  <c r="I39" i="7"/>
  <c r="I27" i="7"/>
  <c r="I49" i="7"/>
  <c r="I19" i="7"/>
  <c r="I15" i="7"/>
  <c r="I45" i="7"/>
  <c r="I41" i="7"/>
  <c r="I47" i="7"/>
  <c r="I43" i="7"/>
  <c r="I9" i="7"/>
  <c r="I21" i="7"/>
  <c r="I37" i="7"/>
  <c r="I23" i="7"/>
  <c r="I25" i="7"/>
  <c r="I7" i="7"/>
  <c r="I29" i="7"/>
  <c r="I17" i="7"/>
  <c r="I35" i="7"/>
  <c r="I86" i="6"/>
  <c r="I79" i="6"/>
  <c r="I49" i="6"/>
  <c r="I77" i="6"/>
  <c r="I73" i="6"/>
  <c r="I21" i="6"/>
  <c r="I45" i="6"/>
  <c r="I19" i="6"/>
  <c r="I33" i="6"/>
  <c r="I41" i="6"/>
  <c r="I25" i="6"/>
  <c r="I11" i="6"/>
  <c r="I17" i="6"/>
  <c r="I59" i="6"/>
  <c r="I35" i="6"/>
  <c r="I71" i="6"/>
  <c r="I63" i="6"/>
  <c r="I39" i="6"/>
  <c r="I23" i="6"/>
  <c r="I51" i="6"/>
  <c r="I43" i="6"/>
  <c r="I61" i="6"/>
  <c r="I57" i="6"/>
  <c r="I75" i="6"/>
  <c r="I27" i="6"/>
  <c r="I7" i="6"/>
  <c r="I83" i="6"/>
  <c r="I55" i="6"/>
  <c r="I47" i="6"/>
  <c r="I81" i="6"/>
  <c r="I53" i="6"/>
  <c r="I37" i="6"/>
  <c r="I9" i="6"/>
  <c r="I65" i="6"/>
  <c r="J87" i="6"/>
  <c r="I87" i="6"/>
  <c r="I72" i="6"/>
  <c r="I60" i="6"/>
  <c r="I54" i="6"/>
  <c r="I44" i="6"/>
  <c r="I36" i="6"/>
  <c r="I22" i="6"/>
  <c r="I28" i="6"/>
  <c r="I78" i="6"/>
  <c r="I8" i="6"/>
  <c r="I50" i="6"/>
  <c r="I34" i="6"/>
  <c r="I64" i="6"/>
  <c r="I46" i="6"/>
  <c r="I38" i="6"/>
  <c r="I74" i="6"/>
  <c r="I80" i="6"/>
  <c r="I10" i="6"/>
  <c r="I58" i="6"/>
  <c r="I24" i="6"/>
  <c r="I56" i="6"/>
  <c r="I40" i="6"/>
  <c r="I12" i="6"/>
  <c r="I26" i="6"/>
  <c r="I52" i="6"/>
  <c r="I48" i="6"/>
  <c r="I18" i="6"/>
  <c r="I68" i="6"/>
  <c r="I76" i="6"/>
  <c r="I62" i="6"/>
  <c r="I42" i="6"/>
  <c r="I66" i="6"/>
  <c r="I82" i="6"/>
  <c r="I20" i="6"/>
  <c r="I84" i="6"/>
  <c r="I29" i="6"/>
  <c r="I13" i="6"/>
  <c r="I30" i="6"/>
  <c r="I14" i="6"/>
  <c r="I67" i="6"/>
  <c r="I11" i="5"/>
  <c r="J70" i="5"/>
  <c r="I70" i="5"/>
  <c r="I35" i="5"/>
  <c r="I27" i="5"/>
  <c r="I61" i="5"/>
  <c r="I65" i="5"/>
  <c r="I15" i="5"/>
  <c r="I9" i="5"/>
  <c r="I45" i="5"/>
  <c r="I53" i="5"/>
  <c r="I17" i="5"/>
  <c r="I49" i="5"/>
  <c r="I7" i="5"/>
  <c r="I55" i="5"/>
  <c r="I51" i="5"/>
  <c r="I25" i="5"/>
  <c r="I47" i="5"/>
  <c r="I37" i="5"/>
  <c r="I29" i="5"/>
  <c r="I23" i="5"/>
  <c r="I39" i="5"/>
  <c r="I63" i="5"/>
  <c r="I69" i="5"/>
  <c r="I54" i="5"/>
  <c r="I34" i="5"/>
  <c r="I44" i="5"/>
  <c r="I24" i="5"/>
  <c r="I38" i="5"/>
  <c r="I28" i="5"/>
  <c r="I30" i="5"/>
  <c r="I64" i="5"/>
  <c r="I52" i="5"/>
  <c r="I50" i="5"/>
  <c r="I62" i="5"/>
  <c r="I26" i="5"/>
  <c r="I16" i="5"/>
  <c r="I6" i="5"/>
  <c r="I60" i="5"/>
  <c r="I36" i="5"/>
  <c r="I22" i="5"/>
  <c r="I48" i="5"/>
  <c r="I14" i="5"/>
  <c r="I8" i="5"/>
  <c r="I46" i="5"/>
  <c r="I57" i="5"/>
  <c r="I56" i="5"/>
  <c r="I19" i="5"/>
  <c r="I53" i="4"/>
  <c r="I46" i="4"/>
  <c r="I28" i="4"/>
  <c r="I12" i="4"/>
  <c r="I24" i="4"/>
  <c r="I38" i="4"/>
  <c r="I20" i="4"/>
  <c r="I48" i="4"/>
  <c r="I30" i="4"/>
  <c r="I18" i="4"/>
  <c r="I32" i="4"/>
  <c r="I26" i="4"/>
  <c r="I50" i="4"/>
  <c r="I40" i="4"/>
  <c r="I10" i="4"/>
  <c r="I8" i="4"/>
  <c r="I34" i="4"/>
  <c r="I22" i="4"/>
  <c r="I36" i="4"/>
  <c r="I52" i="4"/>
  <c r="I37" i="4"/>
  <c r="I35" i="4"/>
  <c r="I49" i="4"/>
  <c r="I21" i="4"/>
  <c r="I33" i="4"/>
  <c r="I39" i="4"/>
  <c r="I47" i="4"/>
  <c r="I11" i="4"/>
  <c r="I23" i="4"/>
  <c r="I9" i="4"/>
  <c r="I31" i="4"/>
  <c r="I7" i="4"/>
  <c r="I29" i="4"/>
  <c r="I19" i="4"/>
  <c r="I17" i="4"/>
  <c r="I25" i="4"/>
  <c r="I27" i="4"/>
  <c r="I45" i="4"/>
  <c r="I41" i="4"/>
  <c r="J38" i="3"/>
  <c r="I38" i="3"/>
  <c r="I17" i="3"/>
  <c r="I15" i="3"/>
  <c r="I31" i="3"/>
  <c r="I8" i="3"/>
  <c r="I25" i="3"/>
  <c r="I10" i="3"/>
  <c r="I33" i="3"/>
  <c r="I19" i="3"/>
  <c r="I27" i="3"/>
  <c r="I29" i="3"/>
  <c r="I35" i="3"/>
  <c r="I23" i="3"/>
  <c r="I21" i="3"/>
  <c r="I37" i="3"/>
  <c r="I14" i="3"/>
  <c r="I16" i="3"/>
  <c r="I20" i="3"/>
  <c r="I22" i="3"/>
  <c r="I24" i="3"/>
  <c r="I28" i="3"/>
  <c r="I26" i="3"/>
  <c r="I32" i="3"/>
  <c r="I18" i="3"/>
  <c r="I9" i="3"/>
  <c r="I30" i="3"/>
  <c r="I7" i="3"/>
  <c r="I34" i="3"/>
  <c r="I12" i="3"/>
  <c r="I30" i="2"/>
  <c r="I15" i="2"/>
  <c r="I21" i="2"/>
  <c r="I8" i="2"/>
  <c r="I13" i="2"/>
  <c r="I23" i="2"/>
  <c r="I17" i="2"/>
  <c r="I19" i="2"/>
  <c r="I25" i="2"/>
  <c r="I27" i="2"/>
  <c r="I6" i="2"/>
  <c r="I31" i="2"/>
  <c r="I20" i="2"/>
  <c r="I26" i="2"/>
  <c r="I7" i="2"/>
  <c r="I9" i="2"/>
  <c r="I18" i="2"/>
  <c r="I14" i="2"/>
  <c r="I24" i="2"/>
  <c r="I16" i="2"/>
  <c r="I28" i="2"/>
  <c r="I22" i="2"/>
  <c r="I39" i="1"/>
  <c r="J39" i="1"/>
  <c r="I20" i="1"/>
  <c r="I28" i="1"/>
  <c r="I14" i="1"/>
  <c r="I16" i="1"/>
  <c r="I26" i="1"/>
  <c r="I18" i="1"/>
  <c r="I22" i="1"/>
  <c r="I34" i="1"/>
  <c r="I36" i="1"/>
  <c r="I30" i="1"/>
  <c r="I32" i="1"/>
  <c r="I9" i="1"/>
  <c r="I7" i="1"/>
  <c r="I24" i="1"/>
  <c r="I38" i="1"/>
  <c r="I8" i="1"/>
  <c r="I27" i="1"/>
  <c r="I13" i="1"/>
  <c r="I33" i="1"/>
  <c r="I29" i="1"/>
  <c r="I21" i="1"/>
  <c r="I23" i="1"/>
  <c r="I15" i="1"/>
  <c r="I31" i="1"/>
  <c r="I17" i="1"/>
  <c r="I25" i="1"/>
  <c r="I19" i="1"/>
  <c r="I35" i="1"/>
  <c r="I6" i="1"/>
</calcChain>
</file>

<file path=xl/sharedStrings.xml><?xml version="1.0" encoding="utf-8"?>
<sst xmlns="http://schemas.openxmlformats.org/spreadsheetml/2006/main" count="1272" uniqueCount="359">
  <si>
    <t>BUDGET AND EXPENDITURE IN THE EAST AND HORN OF AFRICA AND THE GREAT LAKES | USD</t>
  </si>
  <si>
    <t>IA1: Protect</t>
  </si>
  <si>
    <t>IA2: Respond</t>
  </si>
  <si>
    <t>IA3: Empower</t>
  </si>
  <si>
    <t>IA4: Solve</t>
  </si>
  <si>
    <t>OPERATION</t>
  </si>
  <si>
    <t>TOTAL</t>
  </si>
  <si>
    <t>% of Regional Total</t>
  </si>
  <si>
    <t>% of Exp vs Budget</t>
  </si>
  <si>
    <r>
      <t xml:space="preserve">Regional Bureau for the East and Horn of Africa and the Great Lakes </t>
    </r>
    <r>
      <rPr>
        <vertAlign val="superscript"/>
        <sz val="10"/>
        <rFont val="Proxima Nova"/>
      </rPr>
      <t>1</t>
    </r>
  </si>
  <si>
    <t>Budget</t>
  </si>
  <si>
    <t>Expenditure</t>
  </si>
  <si>
    <r>
      <t xml:space="preserve">Regional Activities for the East and Horn of Africa and the Great Lakes </t>
    </r>
    <r>
      <rPr>
        <vertAlign val="superscript"/>
        <sz val="10"/>
        <rFont val="Proxima Nova"/>
      </rPr>
      <t>1</t>
    </r>
  </si>
  <si>
    <t xml:space="preserve">SUBTOTAL </t>
  </si>
  <si>
    <r>
      <t>Other operations in Africa</t>
    </r>
    <r>
      <rPr>
        <vertAlign val="superscript"/>
        <sz val="10"/>
        <rFont val="Proxima Nova"/>
      </rPr>
      <t>2</t>
    </r>
  </si>
  <si>
    <t>Burundi</t>
  </si>
  <si>
    <t>Djibouti</t>
  </si>
  <si>
    <t>Eritrea</t>
  </si>
  <si>
    <t>Ethiopia</t>
  </si>
  <si>
    <t>Kenya</t>
  </si>
  <si>
    <t>Rwanda</t>
  </si>
  <si>
    <t>Somalia</t>
  </si>
  <si>
    <t>South Sudan</t>
  </si>
  <si>
    <t>Sudan</t>
  </si>
  <si>
    <t>Uganda</t>
  </si>
  <si>
    <t>United Republic of Tanzania</t>
  </si>
  <si>
    <r>
      <rPr>
        <vertAlign val="superscript"/>
        <sz val="10"/>
        <rFont val="Proxima Nova"/>
      </rPr>
      <t>1</t>
    </r>
    <r>
      <rPr>
        <sz val="10"/>
        <rFont val="Proxima Nova"/>
      </rPr>
      <t xml:space="preserve"> Regional Bureau, Regional Activities and Other operations in Africa cover the whole of the East and Horn of Africa and the Great Lakes region.</t>
    </r>
  </si>
  <si>
    <r>
      <rPr>
        <vertAlign val="superscript"/>
        <sz val="10"/>
        <rFont val="Proxima Nova"/>
      </rPr>
      <t>2</t>
    </r>
    <r>
      <rPr>
        <sz val="10"/>
        <rFont val="Proxima Nova"/>
      </rPr>
      <t xml:space="preserve"> Includes activities related to the Representation to the AU and ECA in Addis Ababa, Ethiopia</t>
    </r>
  </si>
  <si>
    <t>East and Horn of Africa and the Great Lakes</t>
  </si>
  <si>
    <t>Outcome Area</t>
  </si>
  <si>
    <t>Expenditure 2023</t>
  </si>
  <si>
    <t>OA8: Well-being</t>
  </si>
  <si>
    <t>OA10: Health</t>
  </si>
  <si>
    <t>OA11: Education</t>
  </si>
  <si>
    <t>OA9: Housing</t>
  </si>
  <si>
    <t>EA18: Support</t>
  </si>
  <si>
    <t>OA7: Community</t>
  </si>
  <si>
    <t>OA1: Access/Doc</t>
  </si>
  <si>
    <t>OA12: WASH</t>
  </si>
  <si>
    <t>OA16: Integrate</t>
  </si>
  <si>
    <t>OA3: Policy/Law</t>
  </si>
  <si>
    <t>OA4: GBV</t>
  </si>
  <si>
    <t>OA13: Livelihood</t>
  </si>
  <si>
    <t>OA6: Justice</t>
  </si>
  <si>
    <t>OA5: Children</t>
  </si>
  <si>
    <t>EA17: Systems</t>
  </si>
  <si>
    <t>OA15: Resettle</t>
  </si>
  <si>
    <t>OA14: Return</t>
  </si>
  <si>
    <t>EA20: External</t>
  </si>
  <si>
    <t>OA2: Status</t>
  </si>
  <si>
    <t>EA19: People</t>
  </si>
  <si>
    <t>EA21: Lead/Gov</t>
  </si>
  <si>
    <t>Total</t>
  </si>
  <si>
    <r>
      <rPr>
        <b/>
        <sz val="12"/>
        <color theme="3"/>
        <rFont val="Proxima Nova"/>
      </rPr>
      <t>VOLUNTARY CONTRIBUTIONS TO THE EAST AND HORN OF AFRICA AND THE GREAT LAKES</t>
    </r>
    <r>
      <rPr>
        <sz val="12"/>
        <color theme="3"/>
        <rFont val="PROXIMA NOVA"/>
      </rPr>
      <t xml:space="preserve"> | USD</t>
    </r>
  </si>
  <si>
    <t>DONOR</t>
  </si>
  <si>
    <t>Unearmarked</t>
  </si>
  <si>
    <t>Softly earmarked</t>
  </si>
  <si>
    <t>Earmarked</t>
  </si>
  <si>
    <t>Tightly earmarked</t>
  </si>
  <si>
    <t>United States of America</t>
  </si>
  <si>
    <t>European Union</t>
  </si>
  <si>
    <t>USA for UNHCR</t>
  </si>
  <si>
    <t>Central Emergency Response Fund</t>
  </si>
  <si>
    <t>España con ACNUR (National partner in Spain)</t>
  </si>
  <si>
    <t>Germany</t>
  </si>
  <si>
    <t>Japan</t>
  </si>
  <si>
    <t>Denmark</t>
  </si>
  <si>
    <t>Education Cannot Wait</t>
  </si>
  <si>
    <t>Netherlands (Kingdom of the)</t>
  </si>
  <si>
    <t>Finland</t>
  </si>
  <si>
    <t>Canada</t>
  </si>
  <si>
    <t>France</t>
  </si>
  <si>
    <t>Norway</t>
  </si>
  <si>
    <t>UNO-Flüchtlingshilfe (National partner in Germany)</t>
  </si>
  <si>
    <t>Sweden</t>
  </si>
  <si>
    <t>Switzerland</t>
  </si>
  <si>
    <t>Australia</t>
  </si>
  <si>
    <t>Italy</t>
  </si>
  <si>
    <t>Republic of Korea</t>
  </si>
  <si>
    <t>Ireland</t>
  </si>
  <si>
    <t>Saudi Arabia</t>
  </si>
  <si>
    <t>Country-based pooled funds</t>
  </si>
  <si>
    <t>Private donors in Denmark</t>
  </si>
  <si>
    <t>United Kingdom of Great Britain and Northern Ireland</t>
  </si>
  <si>
    <t>UNICEF</t>
  </si>
  <si>
    <t>Private donors in the Netherlands (Kingdom of the)</t>
  </si>
  <si>
    <t>Belgium</t>
  </si>
  <si>
    <t>Austria</t>
  </si>
  <si>
    <t>UK for UNHCR</t>
  </si>
  <si>
    <t>Sweden for UNHCR</t>
  </si>
  <si>
    <t>Private donors in Japan</t>
  </si>
  <si>
    <t>Luxembourg</t>
  </si>
  <si>
    <t>Private donors in the United Arab Emirates</t>
  </si>
  <si>
    <t>United Nations Peacebuilding Fund</t>
  </si>
  <si>
    <t>Private donors in Canada</t>
  </si>
  <si>
    <t>Switzerland for UNHCR</t>
  </si>
  <si>
    <t>UNAIDS</t>
  </si>
  <si>
    <t>Australia for UNHCR</t>
  </si>
  <si>
    <t>Private donors in Italy</t>
  </si>
  <si>
    <t>New Zealand</t>
  </si>
  <si>
    <t>WFP</t>
  </si>
  <si>
    <t>Spain</t>
  </si>
  <si>
    <t>Private donors in China</t>
  </si>
  <si>
    <t>Private donors in the United States of America</t>
  </si>
  <si>
    <t>Private donors in Saudi Arabia</t>
  </si>
  <si>
    <t>Private donors in Kenya</t>
  </si>
  <si>
    <t>Private donors in France</t>
  </si>
  <si>
    <t>Intergovernmental Authority on Development</t>
  </si>
  <si>
    <t>China</t>
  </si>
  <si>
    <t>Private donors in Qatar</t>
  </si>
  <si>
    <t>Private donors in Switzerland</t>
  </si>
  <si>
    <t>Private donors in the Republic of Korea</t>
  </si>
  <si>
    <t>Private donors in the United Kingdom of Great Britain and Northern Ireland</t>
  </si>
  <si>
    <t>Japan for UNHCR</t>
  </si>
  <si>
    <t>Private donors in South Africa</t>
  </si>
  <si>
    <t>Iceland</t>
  </si>
  <si>
    <t>Private donors in the United Republic of Tanzania</t>
  </si>
  <si>
    <t>UNFPA</t>
  </si>
  <si>
    <t>Czechia</t>
  </si>
  <si>
    <t>Private donors in the Middle East and North Africa</t>
  </si>
  <si>
    <t>Jersey</t>
  </si>
  <si>
    <t>Monaco</t>
  </si>
  <si>
    <t>Private donors in Kuwait</t>
  </si>
  <si>
    <t>South Sudan MPTF for Reconciliation, Stabilization, Resilience</t>
  </si>
  <si>
    <t>Poland</t>
  </si>
  <si>
    <t>Isle of Man</t>
  </si>
  <si>
    <t>African Development Fund</t>
  </si>
  <si>
    <t>Guernsey</t>
  </si>
  <si>
    <t>Portugal</t>
  </si>
  <si>
    <t>Estonia</t>
  </si>
  <si>
    <t>Malta</t>
  </si>
  <si>
    <t>Organisation Internationale de la Francophonie</t>
  </si>
  <si>
    <t>Portugal com ACNUR (National partner in Portugal)</t>
  </si>
  <si>
    <t>Philippines</t>
  </si>
  <si>
    <t>Miscellaneous private donors</t>
  </si>
  <si>
    <r>
      <t>SUBTOTAL</t>
    </r>
    <r>
      <rPr>
        <b/>
        <vertAlign val="superscript"/>
        <sz val="10"/>
        <color theme="3"/>
        <rFont val="PROXIMA NOVA"/>
      </rPr>
      <t>1) 2)</t>
    </r>
  </si>
  <si>
    <r>
      <t>Indicative allocation of funds and adjustments</t>
    </r>
    <r>
      <rPr>
        <vertAlign val="superscript"/>
        <sz val="10"/>
        <color rgb="FF000000"/>
        <rFont val="PROXIMA NOVA"/>
      </rPr>
      <t>3)</t>
    </r>
  </si>
  <si>
    <t>*Notes</t>
  </si>
  <si>
    <r>
      <rPr>
        <vertAlign val="superscript"/>
        <sz val="9"/>
        <color rgb="FF000000"/>
        <rFont val="PROXIMA NOVA"/>
      </rPr>
      <t>1)</t>
    </r>
    <r>
      <rPr>
        <sz val="9"/>
        <color indexed="8"/>
        <rFont val="PROXIMA NOVA"/>
      </rPr>
      <t xml:space="preserve"> Contributions include 6.5% indirect support costs.</t>
    </r>
  </si>
  <si>
    <r>
      <rPr>
        <vertAlign val="superscript"/>
        <sz val="9"/>
        <color rgb="FF000000"/>
        <rFont val="PROXIMA NOVA"/>
      </rPr>
      <t>2)</t>
    </r>
    <r>
      <rPr>
        <sz val="9"/>
        <color indexed="8"/>
        <rFont val="PROXIMA NOVA"/>
      </rPr>
      <t xml:space="preserve"> Includes contributions earmarked to the Democratic Republic of the Congo, Ethiopia Emergency, Somalia Emergency, South Sudan and Sudan situations.</t>
    </r>
  </si>
  <si>
    <t>3) Indicative allocation of funds and adjustments includes funds that UNHCR allocated to the region from unearmarked and softly earmarked funding as well as adjustments related to indirect support costs and carry-over.</t>
  </si>
  <si>
    <t>Do not print below this line</t>
  </si>
  <si>
    <t>Private donors in Australia</t>
  </si>
  <si>
    <t>Private donors in Czechia</t>
  </si>
  <si>
    <t>Private donors in Ghana</t>
  </si>
  <si>
    <t>Private donors in Thailand</t>
  </si>
  <si>
    <t>Private donors in Brazil</t>
  </si>
  <si>
    <t>Private donors in Singapore</t>
  </si>
  <si>
    <t>Private donors in Greece</t>
  </si>
  <si>
    <t>Private donors in Mexico</t>
  </si>
  <si>
    <t>Private donors in Egypt</t>
  </si>
  <si>
    <t>Private donors in the Philippines</t>
  </si>
  <si>
    <t>Private donors in Belgium</t>
  </si>
  <si>
    <t>Private donors in Oman</t>
  </si>
  <si>
    <t>Private donors in Indonesia</t>
  </si>
  <si>
    <t>Private donors in the Democratic Republic of the Congo</t>
  </si>
  <si>
    <t>Private donors in Austria</t>
  </si>
  <si>
    <t>BUDGET AND EXPENDITURE IN SOUTHERN AFRICA  | USD</t>
  </si>
  <si>
    <r>
      <t>Regional Bureau for Southern Africa</t>
    </r>
    <r>
      <rPr>
        <vertAlign val="superscript"/>
        <sz val="10"/>
        <rFont val="Proxima Nova"/>
      </rPr>
      <t>1</t>
    </r>
  </si>
  <si>
    <r>
      <t>Regional activities for Southern Africa</t>
    </r>
    <r>
      <rPr>
        <vertAlign val="superscript"/>
        <sz val="10"/>
        <rFont val="Arial"/>
        <family val="2"/>
      </rPr>
      <t>1</t>
    </r>
  </si>
  <si>
    <t>Angola</t>
  </si>
  <si>
    <t>Republic of the Congo</t>
  </si>
  <si>
    <t>Democratic Rep of the Congo</t>
  </si>
  <si>
    <t>Malawi</t>
  </si>
  <si>
    <t>Mozambique</t>
  </si>
  <si>
    <r>
      <t>South Africa Multi-Country Office</t>
    </r>
    <r>
      <rPr>
        <vertAlign val="superscript"/>
        <sz val="10"/>
        <rFont val="Arial"/>
        <family val="2"/>
      </rPr>
      <t>2</t>
    </r>
  </si>
  <si>
    <t>Zambia</t>
  </si>
  <si>
    <t>Zimbabwe</t>
  </si>
  <si>
    <t xml:space="preserve">TOTAL </t>
  </si>
  <si>
    <r>
      <rPr>
        <vertAlign val="superscript"/>
        <sz val="10"/>
        <rFont val="Proxima Nova"/>
      </rPr>
      <t>1</t>
    </r>
    <r>
      <rPr>
        <sz val="10"/>
        <rFont val="Proxima Nova"/>
      </rPr>
      <t xml:space="preserve"> Regional Bureau and activities cover the whole Southern Africa region</t>
    </r>
  </si>
  <si>
    <r>
      <rPr>
        <vertAlign val="superscript"/>
        <sz val="10"/>
        <rFont val="Arial"/>
        <family val="2"/>
      </rPr>
      <t>2</t>
    </r>
    <r>
      <rPr>
        <sz val="10"/>
        <rFont val="Arial"/>
        <family val="2"/>
      </rPr>
      <t xml:space="preserve"> Includes activities in Botswana, Comoros, Namibia  and South Africa and also covers without a presence Eswatini, Lesotho, Madagascar, Mauritius and Seychelles.</t>
    </r>
  </si>
  <si>
    <t>Southern Africa</t>
  </si>
  <si>
    <r>
      <t>VOLUNTARY CONTRIBUTIONS TO SOUTHERN AFRICA</t>
    </r>
    <r>
      <rPr>
        <sz val="12"/>
        <color theme="3"/>
        <rFont val="PROXIMA NOVA"/>
      </rPr>
      <t xml:space="preserve"> | USD</t>
    </r>
  </si>
  <si>
    <t>South Africa</t>
  </si>
  <si>
    <t>United Nations Trust Fund for Human Security</t>
  </si>
  <si>
    <t>UN Stabilization Mission in the Democratic Republic of Congo</t>
  </si>
  <si>
    <t>Slovenia</t>
  </si>
  <si>
    <r>
      <t>SUBTOTAL</t>
    </r>
    <r>
      <rPr>
        <b/>
        <vertAlign val="superscript"/>
        <sz val="10"/>
        <color theme="3"/>
        <rFont val="PROXIMA NOVA"/>
      </rPr>
      <t xml:space="preserve">1) </t>
    </r>
  </si>
  <si>
    <r>
      <t>Indicative allocation of funds and adjustments</t>
    </r>
    <r>
      <rPr>
        <vertAlign val="superscript"/>
        <sz val="10"/>
        <color rgb="FF000000"/>
        <rFont val="PROXIMA NOVA"/>
      </rPr>
      <t>2)</t>
    </r>
  </si>
  <si>
    <r>
      <rPr>
        <vertAlign val="superscript"/>
        <sz val="9"/>
        <color rgb="FF000000"/>
        <rFont val="PROXIMA NOVA"/>
      </rPr>
      <t>2)</t>
    </r>
    <r>
      <rPr>
        <sz val="9"/>
        <color indexed="8"/>
        <rFont val="PROXIMA NOVA"/>
      </rPr>
      <t xml:space="preserve"> Indicative allocation of funds and adjustments includes funds that UNHCR allocated to the region from unearmarked and softly earmarked funding as well as adjustments related to indirect support costs and carry-over.</t>
    </r>
  </si>
  <si>
    <t>BUDGET AND EXPENDITURE IN WEST AND CENTRAL AFRICA | USD</t>
  </si>
  <si>
    <r>
      <t xml:space="preserve">Regional Bureau for West and Central Africa </t>
    </r>
    <r>
      <rPr>
        <vertAlign val="superscript"/>
        <sz val="10"/>
        <rFont val="Proxima Nova"/>
      </rPr>
      <t>1</t>
    </r>
  </si>
  <si>
    <r>
      <t xml:space="preserve">Regional activities for West and Central Africa </t>
    </r>
    <r>
      <rPr>
        <vertAlign val="superscript"/>
        <sz val="10"/>
        <rFont val="Arial"/>
        <family val="2"/>
      </rPr>
      <t>1</t>
    </r>
  </si>
  <si>
    <t>Burkina Faso</t>
  </si>
  <si>
    <r>
      <t>Cameroon Multi-Country Office</t>
    </r>
    <r>
      <rPr>
        <vertAlign val="superscript"/>
        <sz val="10"/>
        <rFont val="Arial"/>
        <family val="2"/>
      </rPr>
      <t>2</t>
    </r>
  </si>
  <si>
    <t>Central African Republic</t>
  </si>
  <si>
    <t>Chad</t>
  </si>
  <si>
    <t>Côte d'Ivoire</t>
  </si>
  <si>
    <t>Ghana</t>
  </si>
  <si>
    <t>Liberia</t>
  </si>
  <si>
    <t>Mali</t>
  </si>
  <si>
    <t>Niger</t>
  </si>
  <si>
    <t>Nigeria</t>
  </si>
  <si>
    <r>
      <t>Senegal Multi-Country Office</t>
    </r>
    <r>
      <rPr>
        <vertAlign val="superscript"/>
        <sz val="10"/>
        <rFont val="Proxima Nova"/>
      </rPr>
      <t>3</t>
    </r>
  </si>
  <si>
    <r>
      <rPr>
        <vertAlign val="superscript"/>
        <sz val="10"/>
        <rFont val="Proxima Nova"/>
      </rPr>
      <t>1</t>
    </r>
    <r>
      <rPr>
        <sz val="10"/>
        <rFont val="Proxima Nova"/>
      </rPr>
      <t xml:space="preserve"> Regional Bureau and regional activities cover the whole of West and Central Africa region.</t>
    </r>
  </si>
  <si>
    <r>
      <rPr>
        <vertAlign val="superscript"/>
        <sz val="10"/>
        <rFont val="Arial"/>
        <family val="2"/>
      </rPr>
      <t xml:space="preserve">2 </t>
    </r>
    <r>
      <rPr>
        <sz val="10"/>
        <rFont val="Arial"/>
        <family val="2"/>
      </rPr>
      <t>Coordinates activities in Cameroon and Gabon and also covers without a presence Equatorial Guinea and Sao Tome and Principe.</t>
    </r>
  </si>
  <si>
    <r>
      <t xml:space="preserve">3 </t>
    </r>
    <r>
      <rPr>
        <sz val="10"/>
        <rFont val="Arial"/>
        <family val="2"/>
      </rPr>
      <t>Coordinates activities in Guinea, Guinea-Bissau, Senegal and Togo, and also covers without a presence Benin, Cabo Verde, the Gambia and Sierra Leone.</t>
    </r>
  </si>
  <si>
    <t>West and Central Africa</t>
  </si>
  <si>
    <r>
      <t>VOLUNTARY CONTRIBUTIONS TO WEST AND CENTRAL AFRICA</t>
    </r>
    <r>
      <rPr>
        <sz val="12"/>
        <color theme="3"/>
        <rFont val="Prroxima nova "/>
      </rPr>
      <t xml:space="preserve"> | USD</t>
    </r>
  </si>
  <si>
    <t>Gabon</t>
  </si>
  <si>
    <t>United Arab Emirates</t>
  </si>
  <si>
    <t>Private donors in Nigeria</t>
  </si>
  <si>
    <t>Private donors in Norway</t>
  </si>
  <si>
    <r>
      <rPr>
        <vertAlign val="superscript"/>
        <sz val="9"/>
        <color rgb="FF000000"/>
        <rFont val="PROXIMA NOVA"/>
      </rPr>
      <t>2)</t>
    </r>
    <r>
      <rPr>
        <sz val="9"/>
        <color indexed="8"/>
        <rFont val="PROXIMA NOVA"/>
      </rPr>
      <t xml:space="preserve"> Includes contributions earmarked to the Central African Republic and Sahel situations.</t>
    </r>
  </si>
  <si>
    <r>
      <rPr>
        <vertAlign val="superscript"/>
        <sz val="9"/>
        <color rgb="FF000000"/>
        <rFont val="PROXIMA NOVA"/>
      </rPr>
      <t>3)</t>
    </r>
    <r>
      <rPr>
        <sz val="9"/>
        <color indexed="8"/>
        <rFont val="PROXIMA NOVA"/>
      </rPr>
      <t xml:space="preserve"> Indicative allocation of funds and adjustments includes funds that UNHCR allocated to the region from unearmarked and softly earmarked funding as well as adjustments related to indirect support costs and carry-over.</t>
    </r>
  </si>
  <si>
    <r>
      <t>BUDGET AND EXPENDITURE IN THE AMERICAS</t>
    </r>
    <r>
      <rPr>
        <sz val="12"/>
        <color rgb="FF0072BC"/>
        <rFont val="Proxima Nova"/>
      </rPr>
      <t xml:space="preserve"> | USD</t>
    </r>
  </si>
  <si>
    <r>
      <t>Regional Bureau for the Americas</t>
    </r>
    <r>
      <rPr>
        <vertAlign val="superscript"/>
        <sz val="10"/>
        <color theme="1"/>
        <rFont val="Proxima nova"/>
      </rPr>
      <t>1</t>
    </r>
  </si>
  <si>
    <r>
      <t>Regional activities for the Americas</t>
    </r>
    <r>
      <rPr>
        <vertAlign val="superscript"/>
        <sz val="10"/>
        <color theme="1"/>
        <rFont val="Proxima nova"/>
      </rPr>
      <t>1</t>
    </r>
  </si>
  <si>
    <r>
      <t>Other Operations in Americas</t>
    </r>
    <r>
      <rPr>
        <vertAlign val="superscript"/>
        <sz val="10"/>
        <color theme="1"/>
        <rFont val="Proxima nova"/>
      </rPr>
      <t>1</t>
    </r>
  </si>
  <si>
    <t>LATIN AMERICA</t>
  </si>
  <si>
    <r>
      <t>Argentina Multi-Country Office</t>
    </r>
    <r>
      <rPr>
        <vertAlign val="superscript"/>
        <sz val="10"/>
        <rFont val="Arial"/>
        <family val="2"/>
      </rPr>
      <t>2</t>
    </r>
  </si>
  <si>
    <t>Brazil</t>
  </si>
  <si>
    <t>Colombia</t>
  </si>
  <si>
    <t>Costa Rica</t>
  </si>
  <si>
    <t>Ecuador</t>
  </si>
  <si>
    <t>El Salvador</t>
  </si>
  <si>
    <t>Guatemala</t>
  </si>
  <si>
    <t>Honduras</t>
  </si>
  <si>
    <t>Mexico</t>
  </si>
  <si>
    <r>
      <t>Panama Multi-Country Office</t>
    </r>
    <r>
      <rPr>
        <vertAlign val="superscript"/>
        <sz val="10"/>
        <color theme="1"/>
        <rFont val="Proxima nova"/>
      </rPr>
      <t>3</t>
    </r>
  </si>
  <si>
    <t>Peru</t>
  </si>
  <si>
    <t>Venezuela (Bolivarian Republic of)</t>
  </si>
  <si>
    <t>NORTH AMERICA AND THE CARIBBEAN</t>
  </si>
  <si>
    <r>
      <t>United States of America Multi-Country Office</t>
    </r>
    <r>
      <rPr>
        <vertAlign val="superscript"/>
        <sz val="10"/>
        <color theme="1"/>
        <rFont val="Proxima nova"/>
      </rPr>
      <t>4</t>
    </r>
  </si>
  <si>
    <r>
      <t xml:space="preserve">1  </t>
    </r>
    <r>
      <rPr>
        <sz val="9"/>
        <rFont val="Arial"/>
        <family val="2"/>
      </rPr>
      <t>Regional Bureau and regional activities and other operations in Americas cover the whole Americas region.</t>
    </r>
  </si>
  <si>
    <r>
      <t xml:space="preserve">2  </t>
    </r>
    <r>
      <rPr>
        <sz val="9"/>
        <rFont val="Arial"/>
        <family val="2"/>
      </rPr>
      <t>Coordinates activities in Argentina, Chile and Uruguay and covers without a presence the Plurinational State of Bolivia and Paraguay.</t>
    </r>
  </si>
  <si>
    <r>
      <t xml:space="preserve">3 </t>
    </r>
    <r>
      <rPr>
        <sz val="9"/>
        <rFont val="Arial"/>
        <family val="2"/>
      </rPr>
      <t xml:space="preserve">Coordinates activities in Aruba, Belize, Cuba, Curaçao, Guyana, Panama, Trinidad and Tobago and also covers Suriname without a presence in the latter. </t>
    </r>
  </si>
  <si>
    <r>
      <t xml:space="preserve">4 </t>
    </r>
    <r>
      <rPr>
        <sz val="9"/>
        <rFont val="Arial"/>
        <family val="2"/>
      </rPr>
      <t>Coordinates activities in the Dominican Republic, Haïti and in the United States of America.</t>
    </r>
  </si>
  <si>
    <t>The Americas</t>
  </si>
  <si>
    <r>
      <t xml:space="preserve">VOLUNTARY CONTRIBUTIONS TO THE AMERICAS </t>
    </r>
    <r>
      <rPr>
        <sz val="12"/>
        <color theme="3"/>
        <rFont val="PROXIMA NOVA"/>
      </rPr>
      <t>| USD</t>
    </r>
  </si>
  <si>
    <t>UN Joint Programmes</t>
  </si>
  <si>
    <t>UNESCO</t>
  </si>
  <si>
    <t>Argentina for UNHCR</t>
  </si>
  <si>
    <t>Private donors in Colombia</t>
  </si>
  <si>
    <t>Corporación Andina de Fomento (CAF)</t>
  </si>
  <si>
    <t>UN Women</t>
  </si>
  <si>
    <t>Private donors in Chile</t>
  </si>
  <si>
    <t>Argentina</t>
  </si>
  <si>
    <t>Guyana</t>
  </si>
  <si>
    <t>Cyprus</t>
  </si>
  <si>
    <r>
      <rPr>
        <vertAlign val="superscript"/>
        <sz val="9"/>
        <color rgb="FF000000"/>
        <rFont val="PROXIMA NOVA"/>
      </rPr>
      <t>2)</t>
    </r>
    <r>
      <rPr>
        <sz val="9"/>
        <color indexed="8"/>
        <rFont val="PROXIMA NOVA"/>
      </rPr>
      <t xml:space="preserve"> Includes contributions earmarked to the situations for the North of Central America and the Bolivarian Republic of Venezuela situations.</t>
    </r>
  </si>
  <si>
    <t>BUDGET AND EXPENDITURE IN ASIA AND THE PACIFIC | USD</t>
  </si>
  <si>
    <r>
      <t>Regional Bureau for Asia and the Pacific</t>
    </r>
    <r>
      <rPr>
        <vertAlign val="superscript"/>
        <sz val="10"/>
        <color theme="1"/>
        <rFont val="Proxima nova"/>
      </rPr>
      <t>1</t>
    </r>
  </si>
  <si>
    <r>
      <t>Regional activities for Asia and the Pacific</t>
    </r>
    <r>
      <rPr>
        <vertAlign val="superscript"/>
        <sz val="10"/>
        <color theme="1"/>
        <rFont val="Proxima nova"/>
      </rPr>
      <t>1</t>
    </r>
  </si>
  <si>
    <t>CENTRAL ASIA</t>
  </si>
  <si>
    <r>
      <t>Kazakhstan Multi-Country Office</t>
    </r>
    <r>
      <rPr>
        <vertAlign val="superscript"/>
        <sz val="10"/>
        <color theme="1"/>
        <rFont val="Proxima nova"/>
      </rPr>
      <t>2</t>
    </r>
  </si>
  <si>
    <t>Tajikistan</t>
  </si>
  <si>
    <t>EAST ASIA AND THE PACIFIC</t>
  </si>
  <si>
    <r>
      <t>Australia Multi-Country Office</t>
    </r>
    <r>
      <rPr>
        <vertAlign val="superscript"/>
        <sz val="10"/>
        <color theme="1"/>
        <rFont val="Proxima nova"/>
      </rPr>
      <t>3</t>
    </r>
  </si>
  <si>
    <t>SOUTH ASIA</t>
  </si>
  <si>
    <t>India</t>
  </si>
  <si>
    <t>Nepal</t>
  </si>
  <si>
    <t>Sri Lanka</t>
  </si>
  <si>
    <t>SUBTOTAL</t>
  </si>
  <si>
    <t>SOUTH-EAST ASIA</t>
  </si>
  <si>
    <t>Bangladesh</t>
  </si>
  <si>
    <t>Indonesia</t>
  </si>
  <si>
    <t>Malaysia</t>
  </si>
  <si>
    <t>Myanmar</t>
  </si>
  <si>
    <r>
      <t>Thailand Multi-Country Office</t>
    </r>
    <r>
      <rPr>
        <vertAlign val="superscript"/>
        <sz val="10"/>
        <color theme="1"/>
        <rFont val="Proxima nova"/>
      </rPr>
      <t xml:space="preserve"> 4</t>
    </r>
    <r>
      <rPr>
        <sz val="10"/>
        <color theme="1"/>
        <rFont val="Proxima Nova"/>
      </rPr>
      <t xml:space="preserve"> </t>
    </r>
  </si>
  <si>
    <t>SOUTH-WEST ASIA</t>
  </si>
  <si>
    <t>Afghanistan</t>
  </si>
  <si>
    <t>Islamic Republic of Iran</t>
  </si>
  <si>
    <t>Pakistan</t>
  </si>
  <si>
    <r>
      <t xml:space="preserve">1 </t>
    </r>
    <r>
      <rPr>
        <sz val="9"/>
        <rFont val="Arial"/>
        <family val="2"/>
      </rPr>
      <t>Regional Bureau and regional activities cover the whole Asia and Pacific region.</t>
    </r>
  </si>
  <si>
    <r>
      <t xml:space="preserve">2 </t>
    </r>
    <r>
      <rPr>
        <sz val="9"/>
        <rFont val="Arial"/>
        <family val="2"/>
      </rPr>
      <t>Coordinates activities in Kazakhstan, Kyrgyzstan and Uzbekistan and also covers Turkmenistan without a presence in the latter.</t>
    </r>
  </si>
  <si>
    <r>
      <t xml:space="preserve">3 </t>
    </r>
    <r>
      <rPr>
        <sz val="9"/>
        <rFont val="Arial"/>
        <family val="2"/>
      </rPr>
      <t>Coordinates activities in Australia and Papua New Guinea and also covers without a presence New Zealand and the Pacific Islands.  </t>
    </r>
  </si>
  <si>
    <r>
      <t xml:space="preserve">4 </t>
    </r>
    <r>
      <rPr>
        <sz val="9"/>
        <rFont val="Arial"/>
        <family val="2"/>
      </rPr>
      <t>Coordinates activities in Singapore and Thailand and also covers without a presence Cambodia, the Lao People’s Democratic Republic and Viet Nam.</t>
    </r>
  </si>
  <si>
    <t>Asia and the Pacific</t>
  </si>
  <si>
    <r>
      <rPr>
        <b/>
        <sz val="12"/>
        <color theme="3"/>
        <rFont val="Proxima Nova"/>
      </rPr>
      <t>VOLUNTARY CONTRIBUTIONS TO ASIA AND THE PACIFIC</t>
    </r>
    <r>
      <rPr>
        <sz val="12"/>
        <color theme="3"/>
        <rFont val="PROXIMA NOVA"/>
      </rPr>
      <t xml:space="preserve"> | USD</t>
    </r>
  </si>
  <si>
    <t>Special Trust Fund for Afghanistan</t>
  </si>
  <si>
    <t>Private donors in Malaysia</t>
  </si>
  <si>
    <t>Kuwait</t>
  </si>
  <si>
    <t>United Nations Joint SDG Fund</t>
  </si>
  <si>
    <t>UNDP</t>
  </si>
  <si>
    <t>Private donors in Bahrain</t>
  </si>
  <si>
    <t>Russian Federation</t>
  </si>
  <si>
    <t>Kazakhstan</t>
  </si>
  <si>
    <t>Bulgaria</t>
  </si>
  <si>
    <t>Kyrgyzstan</t>
  </si>
  <si>
    <t>New Zealand for UNHCR</t>
  </si>
  <si>
    <r>
      <rPr>
        <vertAlign val="superscript"/>
        <sz val="9"/>
        <color rgb="FF000000"/>
        <rFont val="PROXIMA NOVA"/>
      </rPr>
      <t>2)</t>
    </r>
    <r>
      <rPr>
        <sz val="9"/>
        <color indexed="8"/>
        <rFont val="PROXIMA NOVA"/>
      </rPr>
      <t xml:space="preserve"> Includes contributions earmarked to the Afghanistan, Pakistan Floods and Myanmar situations.</t>
    </r>
  </si>
  <si>
    <t xml:space="preserve"> BUDGET AND EXPENDITURE IN EUROPE | USD</t>
  </si>
  <si>
    <r>
      <t>Regional Bureau for Europe</t>
    </r>
    <r>
      <rPr>
        <vertAlign val="superscript"/>
        <sz val="10"/>
        <color theme="1"/>
        <rFont val="Proxima nova"/>
      </rPr>
      <t>1</t>
    </r>
  </si>
  <si>
    <r>
      <t>Regional activities for Europe</t>
    </r>
    <r>
      <rPr>
        <vertAlign val="superscript"/>
        <sz val="10"/>
        <color theme="1"/>
        <rFont val="Proxima nova"/>
      </rPr>
      <t>1</t>
    </r>
  </si>
  <si>
    <r>
      <t>Other operations in Europe</t>
    </r>
    <r>
      <rPr>
        <vertAlign val="superscript"/>
        <sz val="10"/>
        <color theme="1"/>
        <rFont val="Proxima nova"/>
      </rPr>
      <t>2</t>
    </r>
  </si>
  <si>
    <t>EASTERN EUROPE</t>
  </si>
  <si>
    <t>Armenia</t>
  </si>
  <si>
    <t>Azerbaijan</t>
  </si>
  <si>
    <t>Georgia</t>
  </si>
  <si>
    <t>Turkey</t>
  </si>
  <si>
    <t>Ukraine</t>
  </si>
  <si>
    <t>NORTHERN, WESTERN, CENTRAL AND SOUTHERN EUROPE</t>
  </si>
  <si>
    <t>Belarus</t>
  </si>
  <si>
    <r>
      <t>Belgium Multi-Country Office</t>
    </r>
    <r>
      <rPr>
        <vertAlign val="superscript"/>
        <sz val="10"/>
        <rFont val="Arial"/>
        <family val="2"/>
      </rPr>
      <t>3</t>
    </r>
  </si>
  <si>
    <t>Croatia</t>
  </si>
  <si>
    <t>Greece</t>
  </si>
  <si>
    <r>
      <t>Hungary Multi-Country Office</t>
    </r>
    <r>
      <rPr>
        <vertAlign val="superscript"/>
        <sz val="10"/>
        <color theme="1"/>
        <rFont val="Proxima nova"/>
      </rPr>
      <t>4</t>
    </r>
  </si>
  <si>
    <r>
      <t>Italy Multi-Country Office</t>
    </r>
    <r>
      <rPr>
        <vertAlign val="superscript"/>
        <sz val="10"/>
        <color theme="1"/>
        <rFont val="Proxima nova"/>
      </rPr>
      <t>5</t>
    </r>
  </si>
  <si>
    <t>Moldova (Republic of)</t>
  </si>
  <si>
    <t>Romania</t>
  </si>
  <si>
    <t xml:space="preserve">Spain </t>
  </si>
  <si>
    <r>
      <t>Sweden Multi-Country Office</t>
    </r>
    <r>
      <rPr>
        <vertAlign val="superscript"/>
        <sz val="10"/>
        <color theme="1"/>
        <rFont val="Proxima nova"/>
      </rPr>
      <t>6</t>
    </r>
  </si>
  <si>
    <t>SOUTH-EASTERN EUROPE</t>
  </si>
  <si>
    <t>Albania</t>
  </si>
  <si>
    <t>Bosnia and Herzegovina</t>
  </si>
  <si>
    <t>Kosovo (S/RES/1244 (1999))</t>
  </si>
  <si>
    <t>Montenegro</t>
  </si>
  <si>
    <t>North Macedonia</t>
  </si>
  <si>
    <t>Serbia</t>
  </si>
  <si>
    <r>
      <t xml:space="preserve">1 </t>
    </r>
    <r>
      <rPr>
        <sz val="9"/>
        <rFont val="Arial"/>
        <family val="2"/>
      </rPr>
      <t>Regional Bureau, regional activities and Other operations in Europe cover the whole Europe region.</t>
    </r>
  </si>
  <si>
    <r>
      <t xml:space="preserve">2 </t>
    </r>
    <r>
      <rPr>
        <sz val="9"/>
        <rFont val="Arial"/>
        <family val="2"/>
      </rPr>
      <t>Other operations in Europe include Austria, Liaison Office in Vienna (OSCE), Portugal, Strasbourg (Representation to the Council of Europe) and the Office for Switzerland and Liechtenstein.</t>
    </r>
  </si>
  <si>
    <r>
      <t xml:space="preserve">3 </t>
    </r>
    <r>
      <rPr>
        <sz val="9"/>
        <rFont val="Arial"/>
        <family val="2"/>
      </rPr>
      <t>Coordinates activities in Belgium, Ireland, Malta (EUAA), Netherlands (Kingdom of the), Poland (FRONTEX) and also covers Luxembourg without a presence.</t>
    </r>
  </si>
  <si>
    <r>
      <t xml:space="preserve">4 </t>
    </r>
    <r>
      <rPr>
        <sz val="9"/>
        <rFont val="Arial"/>
        <family val="2"/>
      </rPr>
      <t>Coordinates activities in Czechia, Hungary, Slovakia and Slovenia.</t>
    </r>
  </si>
  <si>
    <r>
      <t xml:space="preserve">5 </t>
    </r>
    <r>
      <rPr>
        <sz val="9"/>
        <rFont val="Arial"/>
        <family val="2"/>
      </rPr>
      <t>Coordinates activities in Italy and also covers the Holy See and San Marino.</t>
    </r>
  </si>
  <si>
    <r>
      <t xml:space="preserve">5 </t>
    </r>
    <r>
      <rPr>
        <sz val="9"/>
        <rFont val="Arial"/>
        <family val="2"/>
      </rPr>
      <t>Coordinates activities in Denmark, Estonia, Latvia, Lithuania and Sweden and also covers without a presence Finland, Iceland and Norway.</t>
    </r>
  </si>
  <si>
    <t>Europe</t>
  </si>
  <si>
    <r>
      <t>VOLUNTARY CONTRIBUTIONS TO EUROPE</t>
    </r>
    <r>
      <rPr>
        <sz val="12"/>
        <color rgb="FF0072BC"/>
        <rFont val="Proxima Nova"/>
      </rPr>
      <t xml:space="preserve"> | USD</t>
    </r>
  </si>
  <si>
    <t>Private donors in Luxembourg</t>
  </si>
  <si>
    <t>Türkiye</t>
  </si>
  <si>
    <t>Faroe Islands</t>
  </si>
  <si>
    <t>Private donors in Türkiye</t>
  </si>
  <si>
    <t>Qatar</t>
  </si>
  <si>
    <t>Hungary</t>
  </si>
  <si>
    <t>Start-up Fund for Safe, Orderly and Regular Migration</t>
  </si>
  <si>
    <t>Private donors in Cyprus</t>
  </si>
  <si>
    <t>Liechtenstein</t>
  </si>
  <si>
    <t>Private donors in Finland</t>
  </si>
  <si>
    <t>Conflict-Related Sexual Violence MPTF</t>
  </si>
  <si>
    <t>Jordan</t>
  </si>
  <si>
    <t>Slovakia</t>
  </si>
  <si>
    <t>Lithuania</t>
  </si>
  <si>
    <r>
      <rPr>
        <vertAlign val="superscript"/>
        <sz val="9"/>
        <color rgb="FF000000"/>
        <rFont val="PROXIMA NOVA"/>
      </rPr>
      <t>2)</t>
    </r>
    <r>
      <rPr>
        <sz val="9"/>
        <color indexed="8"/>
        <rFont val="PROXIMA NOVA"/>
      </rPr>
      <t xml:space="preserve"> Includes contributions earmarked to the Ukraine situation.</t>
    </r>
  </si>
  <si>
    <t>BUDGET AND EXPENDITURE IN THE MIDDLE EAST AND NORTH AFRICA | USD</t>
  </si>
  <si>
    <r>
      <t>Regional Bureau for Middle East and North Africa</t>
    </r>
    <r>
      <rPr>
        <vertAlign val="superscript"/>
        <sz val="10"/>
        <color theme="1"/>
        <rFont val="Proxima nova"/>
      </rPr>
      <t>1</t>
    </r>
  </si>
  <si>
    <r>
      <t>Regional activities for Middle East and North Africa</t>
    </r>
    <r>
      <rPr>
        <vertAlign val="superscript"/>
        <sz val="10"/>
        <color theme="1"/>
        <rFont val="Proxima nova"/>
      </rPr>
      <t>1</t>
    </r>
  </si>
  <si>
    <t>MIDDLE EAST</t>
  </si>
  <si>
    <r>
      <t>Other operations in the Middle East</t>
    </r>
    <r>
      <rPr>
        <vertAlign val="superscript"/>
        <sz val="10"/>
        <color theme="1"/>
        <rFont val="Proxima nova"/>
      </rPr>
      <t>1</t>
    </r>
  </si>
  <si>
    <t>Iraq</t>
  </si>
  <si>
    <t>Israel</t>
  </si>
  <si>
    <t>Lebanon</t>
  </si>
  <si>
    <r>
      <t>Saudi Arabia Multi-Country Office</t>
    </r>
    <r>
      <rPr>
        <vertAlign val="superscript"/>
        <sz val="10"/>
        <color theme="1"/>
        <rFont val="Proxima nova"/>
      </rPr>
      <t>2</t>
    </r>
  </si>
  <si>
    <t>Syrian Arab Republic</t>
  </si>
  <si>
    <t>Yemen</t>
  </si>
  <si>
    <t>NORTH AFRICA</t>
  </si>
  <si>
    <t>Algeria</t>
  </si>
  <si>
    <t>Egypt</t>
  </si>
  <si>
    <t>Libya</t>
  </si>
  <si>
    <t>Mauritania</t>
  </si>
  <si>
    <t>Morocco</t>
  </si>
  <si>
    <t>Tunisia</t>
  </si>
  <si>
    <t>Western Sahara - Confidence building measures</t>
  </si>
  <si>
    <r>
      <rPr>
        <vertAlign val="superscript"/>
        <sz val="10"/>
        <rFont val="Proxima Nova"/>
      </rPr>
      <t>1</t>
    </r>
    <r>
      <rPr>
        <sz val="10"/>
        <rFont val="Proxima Nova"/>
      </rPr>
      <t xml:space="preserve"> Regional Bureau, regional activities and Other operations in the Middle East cover the whole Middle East and North Africa region.</t>
    </r>
  </si>
  <si>
    <r>
      <rPr>
        <vertAlign val="superscript"/>
        <sz val="10"/>
        <rFont val="Proxima Nova"/>
      </rPr>
      <t>2</t>
    </r>
    <r>
      <rPr>
        <sz val="10"/>
        <rFont val="Proxima Nova"/>
      </rPr>
      <t xml:space="preserve">  Coordinates activities in Kuwait, Qatar, Saudi Arabia and the United Arab Emirates.</t>
    </r>
  </si>
  <si>
    <t>Middle East and North Africa</t>
  </si>
  <si>
    <r>
      <t>VOLUNTARY CONTRIBUTIONS TO THE MIDDLE EAST AND NORTH AFRICA</t>
    </r>
    <r>
      <rPr>
        <sz val="12"/>
        <color rgb="FF0072BC"/>
        <rFont val="Proxima Nova"/>
      </rPr>
      <t xml:space="preserve"> | USD</t>
    </r>
  </si>
  <si>
    <t>Private donors in Sweden</t>
  </si>
  <si>
    <t>Private donors in Armenia</t>
  </si>
  <si>
    <r>
      <rPr>
        <vertAlign val="superscript"/>
        <sz val="9"/>
        <color rgb="FF000000"/>
        <rFont val="PROXIMA NOVA"/>
      </rPr>
      <t>2)</t>
    </r>
    <r>
      <rPr>
        <sz val="9"/>
        <color indexed="8"/>
        <rFont val="PROXIMA NOVA"/>
      </rPr>
      <t xml:space="preserve"> Includes contributions earmarked to the Iraq and Syria situations.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</si>
</sst>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_ ;[Red]\-#,##0\ "/>
    <numFmt numFmtId="165" formatCode="_ * #,##0_ ;_ * \-#,##0_ ;_ * &quot;-&quot;_ ;_ @_ "/>
    <numFmt numFmtId="166" formatCode="_ * #,##0_ ;_ * \-#,##0_ ;_ * &quot;-&quot;??_ ;_ @_ "/>
    <numFmt numFmtId="167" formatCode="_-* #,##0_-;\-* #,##0_-;_-* &quot;-&quot;??_-;_-@_-"/>
    <numFmt numFmtId="168" formatCode="0_ ;[Red]\-0\ "/>
  </numFmts>
  <fonts count="49">
    <font>
      <sz val="11"/>
      <color theme="1"/>
      <name val="Arial"/>
      <family val="2"/>
    </font>
    <font>
      <sz val="11"/>
      <color theme="1"/>
      <name val="Arial"/>
      <family val="2"/>
    </font>
    <font>
      <sz val="10"/>
      <name val="Arial Unicode MS"/>
      <family val="2"/>
    </font>
    <font>
      <sz val="10"/>
      <name val="Proxima Nova"/>
    </font>
    <font>
      <b/>
      <sz val="10"/>
      <name val="Proxima Nova"/>
    </font>
    <font>
      <b/>
      <sz val="12"/>
      <color theme="3"/>
      <name val="Proxima Nova"/>
    </font>
    <font>
      <b/>
      <sz val="9"/>
      <name val="Proxima Nova"/>
    </font>
    <font>
      <sz val="9"/>
      <name val="Proxima Nova"/>
    </font>
    <font>
      <sz val="10"/>
      <color theme="0"/>
      <name val="Proxima Nova"/>
    </font>
    <font>
      <vertAlign val="superscript"/>
      <sz val="10"/>
      <name val="Proxima Nova"/>
    </font>
    <font>
      <sz val="10"/>
      <color theme="1"/>
      <name val="Proxima Nova"/>
    </font>
    <font>
      <b/>
      <sz val="10"/>
      <color rgb="FF0072BC"/>
      <name val="Proxima Nova"/>
    </font>
    <font>
      <sz val="10"/>
      <color rgb="FF0072BC"/>
      <name val="Proxima Nova"/>
    </font>
    <font>
      <sz val="9"/>
      <color theme="1"/>
      <name val="Proxima nova"/>
    </font>
    <font>
      <b/>
      <sz val="10"/>
      <color theme="0" tint="-4.9989318521683403E-2"/>
      <name val="Proxima nova"/>
    </font>
    <font>
      <sz val="10"/>
      <color rgb="FFFF0000"/>
      <name val="Proxima Nova"/>
    </font>
    <font>
      <b/>
      <sz val="10"/>
      <color rgb="FFFF0000"/>
      <name val="Proxima Nova"/>
    </font>
    <font>
      <sz val="10"/>
      <name val="Arial"/>
      <family val="2"/>
    </font>
    <font>
      <vertAlign val="superscript"/>
      <sz val="10"/>
      <name val="Arial"/>
      <family val="2"/>
    </font>
    <font>
      <b/>
      <sz val="10"/>
      <color theme="0"/>
      <name val="Proxima Nova"/>
    </font>
    <font>
      <b/>
      <sz val="11"/>
      <color theme="4" tint="-0.249977111117893"/>
      <name val="Arial"/>
      <family val="2"/>
    </font>
    <font>
      <b/>
      <sz val="11"/>
      <name val="Proxima Nova"/>
    </font>
    <font>
      <sz val="11"/>
      <name val="Arial"/>
      <family val="2"/>
    </font>
    <font>
      <b/>
      <sz val="12"/>
      <color rgb="FF0072BC"/>
      <name val="Proxima Nova"/>
    </font>
    <font>
      <sz val="12"/>
      <color rgb="FF0072BC"/>
      <name val="Proxima Nova"/>
    </font>
    <font>
      <b/>
      <sz val="10"/>
      <color theme="1"/>
      <name val="Proxima Nova"/>
    </font>
    <font>
      <b/>
      <sz val="9"/>
      <color theme="1"/>
      <name val="Proxima nova"/>
    </font>
    <font>
      <vertAlign val="superscript"/>
      <sz val="10"/>
      <color theme="1"/>
      <name val="Proxima nova"/>
    </font>
    <font>
      <b/>
      <sz val="11"/>
      <color theme="1"/>
      <name val="Proxima Nova"/>
    </font>
    <font>
      <vertAlign val="superscript"/>
      <sz val="9"/>
      <name val="Arial"/>
      <family val="2"/>
    </font>
    <font>
      <sz val="9"/>
      <name val="Arial"/>
      <family val="2"/>
    </font>
    <font>
      <b/>
      <sz val="10"/>
      <color theme="4" tint="-0.249977111117893"/>
      <name val="Proxima Nova"/>
    </font>
    <font>
      <sz val="10"/>
      <color theme="4" tint="-0.249977111117893"/>
      <name val="Proxima Nova"/>
    </font>
    <font>
      <sz val="11"/>
      <color theme="1"/>
      <name val="Proxima Nova"/>
    </font>
    <font>
      <sz val="11"/>
      <name val="Proxima Nova"/>
    </font>
    <font>
      <sz val="11"/>
      <color theme="4" tint="-0.249977111117893"/>
      <name val="Proxima Nova"/>
    </font>
    <font>
      <b/>
      <sz val="11"/>
      <color theme="0"/>
      <name val="Proxima Nova"/>
    </font>
    <font>
      <sz val="12"/>
      <color theme="3"/>
      <name val="PROXIMA NOVA"/>
    </font>
    <font>
      <sz val="11"/>
      <color indexed="8"/>
      <name val="PROXIMA NOVA"/>
    </font>
    <font>
      <b/>
      <sz val="11"/>
      <color indexed="8"/>
      <name val="PROXIMA NOVA"/>
    </font>
    <font>
      <sz val="9"/>
      <color indexed="8"/>
      <name val="PROXIMA NOVA"/>
    </font>
    <font>
      <b/>
      <sz val="12"/>
      <color theme="3"/>
      <name val="Prroxima nova "/>
    </font>
    <font>
      <sz val="12"/>
      <color theme="3"/>
      <name val="Prroxima nova "/>
    </font>
    <font>
      <vertAlign val="superscript"/>
      <sz val="9"/>
      <color rgb="FF000000"/>
      <name val="PROXIMA NOVA"/>
    </font>
    <font>
      <sz val="10"/>
      <color indexed="8"/>
      <name val="PROXIMA NOVA"/>
    </font>
    <font>
      <b/>
      <sz val="10"/>
      <color indexed="8"/>
      <name val="PROXIMA NOVA"/>
    </font>
    <font>
      <b/>
      <sz val="10"/>
      <color theme="3"/>
      <name val="PROXIMA NOVA"/>
    </font>
    <font>
      <b/>
      <vertAlign val="superscript"/>
      <sz val="10"/>
      <color theme="3"/>
      <name val="PROXIMA NOVA"/>
    </font>
    <font>
      <vertAlign val="superscript"/>
      <sz val="10"/>
      <color rgb="FF000000"/>
      <name val="PROXIMA NOVA"/>
    </font>
  </fonts>
  <fills count="10">
    <fill>
      <patternFill patternType="none"/>
    </fill>
    <fill>
      <patternFill patternType="gray125"/>
    </fill>
    <fill>
      <patternFill patternType="solid">
        <fgColor rgb="FF0072BC"/>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3"/>
        <bgColor indexed="64"/>
      </patternFill>
    </fill>
    <fill>
      <patternFill patternType="solid">
        <fgColor theme="0"/>
        <bgColor indexed="64"/>
      </patternFill>
    </fill>
    <fill>
      <patternFill patternType="solid">
        <fgColor theme="3"/>
        <bgColor theme="8" tint="0.79998168889431442"/>
      </patternFill>
    </fill>
  </fills>
  <borders count="20">
    <border>
      <left/>
      <right/>
      <top/>
      <bottom/>
      <diagonal/>
    </border>
    <border>
      <left/>
      <right/>
      <top/>
      <bottom style="thin">
        <color theme="1" tint="0.34998626667073579"/>
      </bottom>
      <diagonal/>
    </border>
    <border>
      <left/>
      <right/>
      <top style="thin">
        <color theme="1" tint="0.499984740745262"/>
      </top>
      <bottom/>
      <diagonal/>
    </border>
    <border>
      <left/>
      <right/>
      <top style="thin">
        <color theme="1" tint="0.34998626667073579"/>
      </top>
      <bottom/>
      <diagonal/>
    </border>
    <border>
      <left/>
      <right/>
      <top/>
      <bottom style="thin">
        <color theme="1" tint="0.499984740745262"/>
      </bottom>
      <diagonal/>
    </border>
    <border>
      <left/>
      <right/>
      <top style="thin">
        <color rgb="FF0072BC"/>
      </top>
      <bottom/>
      <diagonal/>
    </border>
    <border>
      <left/>
      <right/>
      <top/>
      <bottom style="thin">
        <color indexed="64"/>
      </bottom>
      <diagonal/>
    </border>
    <border>
      <left/>
      <right/>
      <top/>
      <bottom style="thin">
        <color rgb="FF0072BC"/>
      </bottom>
      <diagonal/>
    </border>
    <border>
      <left/>
      <right/>
      <top style="thin">
        <color theme="1" tint="0.34998626667073579"/>
      </top>
      <bottom style="thin">
        <color rgb="FF0072BC"/>
      </bottom>
      <diagonal/>
    </border>
    <border>
      <left/>
      <right/>
      <top/>
      <bottom style="thin">
        <color theme="3"/>
      </bottom>
      <diagonal/>
    </border>
    <border>
      <left/>
      <right/>
      <top style="thin">
        <color theme="3"/>
      </top>
      <bottom/>
      <diagonal/>
    </border>
    <border>
      <left/>
      <right/>
      <top/>
      <bottom style="thin">
        <color rgb="FFBFBFBF"/>
      </bottom>
      <diagonal/>
    </border>
    <border>
      <left/>
      <right/>
      <top/>
      <bottom style="thin">
        <color theme="9" tint="-0.249977111117893"/>
      </bottom>
      <diagonal/>
    </border>
    <border>
      <left/>
      <right/>
      <top style="thin">
        <color theme="1" tint="0.34998626667073579"/>
      </top>
      <bottom style="thin">
        <color rgb="FFBFBFBF"/>
      </bottom>
      <diagonal/>
    </border>
    <border>
      <left/>
      <right/>
      <top style="thin">
        <color rgb="FFBFBFBF"/>
      </top>
      <bottom style="thin">
        <color rgb="FFBFBFBF"/>
      </bottom>
      <diagonal/>
    </border>
    <border>
      <left/>
      <right/>
      <top style="thin">
        <color indexed="64"/>
      </top>
      <bottom/>
      <diagonal/>
    </border>
    <border>
      <left/>
      <right/>
      <top style="thin">
        <color rgb="FF808080"/>
      </top>
      <bottom style="thin">
        <color rgb="FFBFBFBF"/>
      </bottom>
      <diagonal/>
    </border>
    <border>
      <left/>
      <right/>
      <top style="thin">
        <color rgb="FFBFBFBF"/>
      </top>
      <bottom style="thin">
        <color theme="3"/>
      </bottom>
      <diagonal/>
    </border>
    <border>
      <left/>
      <right/>
      <top style="thin">
        <color rgb="FFBFBFBF"/>
      </top>
      <bottom style="thin">
        <color theme="1" tint="0.34998626667073579"/>
      </bottom>
      <diagonal/>
    </border>
    <border>
      <left/>
      <right/>
      <top style="thin">
        <color theme="8" tint="0.39997558519241921"/>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9" fontId="1" fillId="0" borderId="0" applyFont="0" applyFill="0" applyBorder="0" applyAlignment="0" applyProtection="0"/>
    <xf numFmtId="0" fontId="1" fillId="0" borderId="0"/>
  </cellStyleXfs>
  <cellXfs count="376">
    <xf numFmtId="0" fontId="0" fillId="0" borderId="0" xfId="0"/>
    <xf numFmtId="164" fontId="3" fillId="0" borderId="0" xfId="3" applyNumberFormat="1" applyFont="1" applyAlignment="1">
      <alignment shrinkToFit="1"/>
    </xf>
    <xf numFmtId="164" fontId="4" fillId="0" borderId="0" xfId="3" applyNumberFormat="1" applyFont="1" applyAlignment="1">
      <alignment horizontal="center" wrapText="1"/>
    </xf>
    <xf numFmtId="9" fontId="3" fillId="0" borderId="0" xfId="4" applyFont="1" applyFill="1"/>
    <xf numFmtId="164" fontId="3" fillId="0" borderId="0" xfId="3" applyNumberFormat="1" applyFont="1"/>
    <xf numFmtId="164" fontId="5" fillId="0" borderId="0" xfId="3" applyNumberFormat="1" applyFont="1"/>
    <xf numFmtId="165" fontId="3" fillId="0" borderId="0" xfId="3" applyNumberFormat="1" applyFont="1"/>
    <xf numFmtId="165" fontId="4" fillId="0" borderId="0" xfId="3" applyNumberFormat="1" applyFont="1"/>
    <xf numFmtId="165" fontId="3" fillId="0" borderId="0" xfId="4" applyNumberFormat="1" applyFont="1"/>
    <xf numFmtId="9" fontId="3" fillId="0" borderId="0" xfId="4" applyFont="1"/>
    <xf numFmtId="164" fontId="3" fillId="0" borderId="0" xfId="3" applyNumberFormat="1" applyFont="1" applyAlignment="1">
      <alignment horizontal="center" vertical="center"/>
    </xf>
    <xf numFmtId="164" fontId="6" fillId="0" borderId="0" xfId="3" applyNumberFormat="1" applyFont="1" applyAlignment="1">
      <alignment horizontal="center" vertical="center"/>
    </xf>
    <xf numFmtId="9" fontId="7" fillId="0" borderId="0" xfId="4" applyFont="1"/>
    <xf numFmtId="164" fontId="8" fillId="2" borderId="0" xfId="3" applyNumberFormat="1" applyFont="1" applyFill="1" applyAlignment="1">
      <alignment vertical="center"/>
    </xf>
    <xf numFmtId="164" fontId="3" fillId="3" borderId="0" xfId="3" applyNumberFormat="1" applyFont="1" applyFill="1"/>
    <xf numFmtId="164" fontId="7" fillId="3" borderId="0" xfId="3" applyNumberFormat="1" applyFont="1" applyFill="1" applyAlignment="1">
      <alignment horizontal="center" vertical="center" wrapText="1"/>
    </xf>
    <xf numFmtId="164" fontId="8" fillId="0" borderId="0" xfId="3" applyNumberFormat="1" applyFont="1" applyAlignment="1">
      <alignment vertical="center"/>
    </xf>
    <xf numFmtId="164" fontId="3" fillId="0" borderId="0" xfId="3" applyNumberFormat="1" applyFont="1" applyAlignment="1">
      <alignment horizontal="center" vertical="center" wrapText="1"/>
    </xf>
    <xf numFmtId="164" fontId="3" fillId="0" borderId="1" xfId="3" applyNumberFormat="1" applyFont="1" applyBorder="1" applyAlignment="1">
      <alignment horizontal="center" vertical="center" wrapText="1"/>
    </xf>
    <xf numFmtId="164" fontId="4" fillId="0" borderId="1" xfId="3" applyNumberFormat="1" applyFont="1" applyBorder="1" applyAlignment="1">
      <alignment horizontal="center" vertical="center"/>
    </xf>
    <xf numFmtId="164" fontId="3" fillId="0" borderId="2" xfId="3" applyNumberFormat="1" applyFont="1" applyBorder="1"/>
    <xf numFmtId="165" fontId="3" fillId="4" borderId="3" xfId="3" applyNumberFormat="1" applyFont="1" applyFill="1" applyBorder="1"/>
    <xf numFmtId="165" fontId="3" fillId="0" borderId="3" xfId="3" applyNumberFormat="1" applyFont="1" applyBorder="1"/>
    <xf numFmtId="9" fontId="3" fillId="0" borderId="2" xfId="2" applyFont="1" applyBorder="1"/>
    <xf numFmtId="2" fontId="3" fillId="0" borderId="0" xfId="2" applyNumberFormat="1" applyFont="1"/>
    <xf numFmtId="2" fontId="3" fillId="0" borderId="0" xfId="3" applyNumberFormat="1" applyFont="1"/>
    <xf numFmtId="164" fontId="3" fillId="0" borderId="4" xfId="3" applyNumberFormat="1" applyFont="1" applyBorder="1" applyAlignment="1">
      <alignment vertical="top" wrapText="1"/>
    </xf>
    <xf numFmtId="165" fontId="3" fillId="4" borderId="4" xfId="3" applyNumberFormat="1" applyFont="1" applyFill="1" applyBorder="1"/>
    <xf numFmtId="165" fontId="3" fillId="0" borderId="4" xfId="3" applyNumberFormat="1" applyFont="1" applyBorder="1"/>
    <xf numFmtId="9" fontId="3" fillId="0" borderId="0" xfId="2" applyFont="1"/>
    <xf numFmtId="165" fontId="3" fillId="4" borderId="0" xfId="3" applyNumberFormat="1" applyFont="1" applyFill="1"/>
    <xf numFmtId="165" fontId="3" fillId="0" borderId="2" xfId="3" applyNumberFormat="1" applyFont="1" applyBorder="1"/>
    <xf numFmtId="164" fontId="3" fillId="0" borderId="1" xfId="3" applyNumberFormat="1" applyFont="1" applyBorder="1"/>
    <xf numFmtId="9" fontId="3" fillId="0" borderId="1" xfId="2" applyFont="1" applyBorder="1"/>
    <xf numFmtId="0" fontId="11" fillId="0" borderId="5" xfId="5" applyFont="1" applyBorder="1"/>
    <xf numFmtId="0" fontId="12" fillId="0" borderId="5" xfId="5" applyFont="1" applyBorder="1" applyAlignment="1">
      <alignment vertical="center" wrapText="1"/>
    </xf>
    <xf numFmtId="166" fontId="12" fillId="4" borderId="5" xfId="5" applyNumberFormat="1" applyFont="1" applyFill="1" applyBorder="1" applyAlignment="1">
      <alignment horizontal="center" vertical="center" wrapText="1"/>
    </xf>
    <xf numFmtId="166" fontId="12" fillId="0" borderId="5" xfId="5" applyNumberFormat="1" applyFont="1" applyBorder="1" applyAlignment="1">
      <alignment horizontal="center" vertical="center" wrapText="1"/>
    </xf>
    <xf numFmtId="166" fontId="12" fillId="4" borderId="0" xfId="5" applyNumberFormat="1" applyFont="1" applyFill="1" applyAlignment="1">
      <alignment horizontal="center" vertical="center" wrapText="1"/>
    </xf>
    <xf numFmtId="0" fontId="13" fillId="0" borderId="0" xfId="5" applyFont="1"/>
    <xf numFmtId="2" fontId="10" fillId="0" borderId="0" xfId="2" applyNumberFormat="1" applyFont="1"/>
    <xf numFmtId="0" fontId="10" fillId="0" borderId="0" xfId="5" applyFont="1"/>
    <xf numFmtId="0" fontId="10" fillId="0" borderId="0" xfId="5" applyFont="1" applyAlignment="1">
      <alignment vertical="center"/>
    </xf>
    <xf numFmtId="0" fontId="12" fillId="0" borderId="0" xfId="5" applyFont="1" applyAlignment="1">
      <alignment vertical="center" wrapText="1"/>
    </xf>
    <xf numFmtId="166" fontId="12" fillId="0" borderId="0" xfId="5" applyNumberFormat="1" applyFont="1" applyAlignment="1">
      <alignment horizontal="center" vertical="center" wrapText="1"/>
    </xf>
    <xf numFmtId="9" fontId="3" fillId="0" borderId="0" xfId="2" applyFont="1" applyBorder="1"/>
    <xf numFmtId="0" fontId="12" fillId="0" borderId="6" xfId="5" applyFont="1" applyBorder="1" applyAlignment="1">
      <alignment vertical="center" wrapText="1"/>
    </xf>
    <xf numFmtId="166" fontId="12" fillId="4" borderId="6" xfId="5" applyNumberFormat="1" applyFont="1" applyFill="1" applyBorder="1" applyAlignment="1">
      <alignment horizontal="center" vertical="center" wrapText="1"/>
    </xf>
    <xf numFmtId="166" fontId="12" fillId="0" borderId="6" xfId="5" applyNumberFormat="1" applyFont="1" applyBorder="1" applyAlignment="1">
      <alignment horizontal="center" vertical="center" wrapText="1"/>
    </xf>
    <xf numFmtId="9" fontId="12" fillId="0" borderId="6" xfId="4" applyFont="1" applyFill="1" applyBorder="1" applyAlignment="1">
      <alignment wrapText="1"/>
    </xf>
    <xf numFmtId="164" fontId="3" fillId="0" borderId="0" xfId="3" applyNumberFormat="1" applyFont="1" applyAlignment="1">
      <alignment vertical="top" wrapText="1"/>
    </xf>
    <xf numFmtId="165" fontId="3" fillId="4" borderId="1" xfId="3" applyNumberFormat="1" applyFont="1" applyFill="1" applyBorder="1"/>
    <xf numFmtId="164" fontId="3" fillId="0" borderId="4" xfId="3" applyNumberFormat="1" applyFont="1" applyBorder="1"/>
    <xf numFmtId="164" fontId="3" fillId="0" borderId="3" xfId="3" applyNumberFormat="1" applyFont="1" applyBorder="1"/>
    <xf numFmtId="164" fontId="11" fillId="0" borderId="0" xfId="3" applyNumberFormat="1" applyFont="1"/>
    <xf numFmtId="164" fontId="12" fillId="0" borderId="7" xfId="3" applyNumberFormat="1" applyFont="1" applyBorder="1"/>
    <xf numFmtId="165" fontId="12" fillId="0" borderId="3" xfId="3" applyNumberFormat="1" applyFont="1" applyBorder="1"/>
    <xf numFmtId="9" fontId="12" fillId="0" borderId="0" xfId="4" applyFont="1" applyBorder="1"/>
    <xf numFmtId="164" fontId="14" fillId="2" borderId="0" xfId="3" applyNumberFormat="1" applyFont="1" applyFill="1"/>
    <xf numFmtId="165" fontId="14" fillId="2" borderId="0" xfId="3" applyNumberFormat="1" applyFont="1" applyFill="1"/>
    <xf numFmtId="165" fontId="14" fillId="2" borderId="0" xfId="3" applyNumberFormat="1" applyFont="1" applyFill="1" applyAlignment="1">
      <alignment horizontal="right"/>
    </xf>
    <xf numFmtId="9" fontId="14" fillId="2" borderId="0" xfId="4" applyFont="1" applyFill="1"/>
    <xf numFmtId="167" fontId="3" fillId="0" borderId="0" xfId="1" applyNumberFormat="1" applyFont="1"/>
    <xf numFmtId="164" fontId="4" fillId="0" borderId="0" xfId="3" applyNumberFormat="1" applyFont="1"/>
    <xf numFmtId="9" fontId="4" fillId="0" borderId="0" xfId="4" applyFont="1" applyFill="1"/>
    <xf numFmtId="0" fontId="15" fillId="0" borderId="0" xfId="5" applyFont="1"/>
    <xf numFmtId="168" fontId="4" fillId="0" borderId="0" xfId="3" applyNumberFormat="1" applyFont="1"/>
    <xf numFmtId="164" fontId="15" fillId="0" borderId="0" xfId="3" applyNumberFormat="1" applyFont="1"/>
    <xf numFmtId="0" fontId="10" fillId="0" borderId="0" xfId="5" applyFont="1" applyAlignment="1">
      <alignment shrinkToFit="1"/>
    </xf>
    <xf numFmtId="165" fontId="3" fillId="0" borderId="0" xfId="4" applyNumberFormat="1" applyFont="1" applyFill="1" applyBorder="1"/>
    <xf numFmtId="9" fontId="3" fillId="0" borderId="0" xfId="4" applyFont="1" applyFill="1" applyBorder="1"/>
    <xf numFmtId="164" fontId="16" fillId="0" borderId="0" xfId="3" applyNumberFormat="1" applyFont="1"/>
    <xf numFmtId="9" fontId="7" fillId="4" borderId="0" xfId="4" applyFont="1" applyFill="1" applyAlignment="1">
      <alignment wrapText="1"/>
    </xf>
    <xf numFmtId="164" fontId="6" fillId="6" borderId="0" xfId="3" applyNumberFormat="1" applyFont="1" applyFill="1" applyAlignment="1">
      <alignment horizontal="center" vertical="center"/>
    </xf>
    <xf numFmtId="165" fontId="4" fillId="6" borderId="0" xfId="3" applyNumberFormat="1" applyFont="1" applyFill="1"/>
    <xf numFmtId="165" fontId="4" fillId="6" borderId="2" xfId="3" applyNumberFormat="1" applyFont="1" applyFill="1" applyBorder="1"/>
    <xf numFmtId="165" fontId="4" fillId="6" borderId="1" xfId="3" applyNumberFormat="1" applyFont="1" applyFill="1" applyBorder="1"/>
    <xf numFmtId="166" fontId="11" fillId="6" borderId="0" xfId="5" applyNumberFormat="1" applyFont="1" applyFill="1" applyAlignment="1">
      <alignment horizontal="center" vertical="center" wrapText="1"/>
    </xf>
    <xf numFmtId="166" fontId="11" fillId="0" borderId="6" xfId="5" applyNumberFormat="1" applyFont="1" applyBorder="1" applyAlignment="1">
      <alignment horizontal="center" vertical="center" wrapText="1"/>
    </xf>
    <xf numFmtId="165" fontId="4" fillId="6" borderId="3" xfId="3" applyNumberFormat="1" applyFont="1" applyFill="1" applyBorder="1"/>
    <xf numFmtId="165" fontId="11" fillId="0" borderId="7" xfId="3" applyNumberFormat="1" applyFont="1" applyBorder="1"/>
    <xf numFmtId="165" fontId="3" fillId="4" borderId="7" xfId="3" applyNumberFormat="1" applyFont="1" applyFill="1" applyBorder="1"/>
    <xf numFmtId="164" fontId="3" fillId="0" borderId="3" xfId="3" applyNumberFormat="1" applyFont="1" applyBorder="1" applyAlignment="1">
      <alignment vertical="top" wrapText="1"/>
    </xf>
    <xf numFmtId="165" fontId="3" fillId="0" borderId="1" xfId="3" applyNumberFormat="1" applyFont="1" applyBorder="1"/>
    <xf numFmtId="165" fontId="3" fillId="4" borderId="9" xfId="3" applyNumberFormat="1" applyFont="1" applyFill="1" applyBorder="1"/>
    <xf numFmtId="166" fontId="11" fillId="6" borderId="10" xfId="5" applyNumberFormat="1" applyFont="1" applyFill="1" applyBorder="1" applyAlignment="1">
      <alignment horizontal="center" vertical="center" wrapText="1"/>
    </xf>
    <xf numFmtId="9" fontId="3" fillId="0" borderId="9" xfId="2" applyFont="1" applyBorder="1"/>
    <xf numFmtId="9" fontId="3" fillId="0" borderId="10" xfId="4" applyFont="1" applyBorder="1"/>
    <xf numFmtId="9" fontId="3" fillId="0" borderId="3" xfId="4" applyFont="1" applyBorder="1"/>
    <xf numFmtId="9" fontId="3" fillId="0" borderId="1" xfId="4" applyFont="1" applyBorder="1"/>
    <xf numFmtId="0" fontId="1" fillId="0" borderId="0" xfId="5"/>
    <xf numFmtId="43" fontId="1" fillId="0" borderId="0" xfId="1" applyFont="1"/>
    <xf numFmtId="43" fontId="3" fillId="0" borderId="0" xfId="1" applyFont="1"/>
    <xf numFmtId="9" fontId="1" fillId="0" borderId="0" xfId="2" applyFont="1"/>
    <xf numFmtId="165" fontId="1" fillId="0" borderId="0" xfId="5" applyNumberFormat="1"/>
    <xf numFmtId="0" fontId="17" fillId="0" borderId="11" xfId="5" applyFont="1" applyBorder="1" applyAlignment="1">
      <alignment horizontal="left" vertical="center"/>
    </xf>
    <xf numFmtId="43" fontId="10" fillId="0" borderId="0" xfId="1" applyFont="1"/>
    <xf numFmtId="0" fontId="12" fillId="0" borderId="12" xfId="5" applyFont="1" applyBorder="1" applyAlignment="1">
      <alignment vertical="center" wrapText="1"/>
    </xf>
    <xf numFmtId="166" fontId="12" fillId="4" borderId="12" xfId="5" applyNumberFormat="1" applyFont="1" applyFill="1" applyBorder="1" applyAlignment="1">
      <alignment horizontal="center" vertical="center" wrapText="1"/>
    </xf>
    <xf numFmtId="166" fontId="12" fillId="0" borderId="12" xfId="5" applyNumberFormat="1" applyFont="1" applyBorder="1" applyAlignment="1">
      <alignment horizontal="center" vertical="center" wrapText="1"/>
    </xf>
    <xf numFmtId="9" fontId="12" fillId="0" borderId="12" xfId="4" applyFont="1" applyFill="1" applyBorder="1" applyAlignment="1">
      <alignment wrapText="1"/>
    </xf>
    <xf numFmtId="0" fontId="17" fillId="0" borderId="13" xfId="5" applyFont="1" applyBorder="1" applyAlignment="1">
      <alignment horizontal="left" vertical="center"/>
    </xf>
    <xf numFmtId="0" fontId="19" fillId="2" borderId="0" xfId="5" applyFont="1" applyFill="1"/>
    <xf numFmtId="165" fontId="19" fillId="2" borderId="0" xfId="5" applyNumberFormat="1" applyFont="1" applyFill="1"/>
    <xf numFmtId="9" fontId="19" fillId="2" borderId="0" xfId="2" applyFont="1" applyFill="1"/>
    <xf numFmtId="164" fontId="17" fillId="0" borderId="0" xfId="3" applyNumberFormat="1" applyFont="1"/>
    <xf numFmtId="0" fontId="20" fillId="0" borderId="0" xfId="5" applyFont="1"/>
    <xf numFmtId="43" fontId="20" fillId="0" borderId="0" xfId="1" applyFont="1"/>
    <xf numFmtId="167" fontId="4" fillId="0" borderId="0" xfId="1" applyNumberFormat="1" applyFont="1"/>
    <xf numFmtId="165" fontId="4" fillId="6" borderId="9" xfId="3" applyNumberFormat="1" applyFont="1" applyFill="1" applyBorder="1"/>
    <xf numFmtId="166" fontId="11" fillId="6" borderId="12" xfId="5" applyNumberFormat="1" applyFont="1" applyFill="1" applyBorder="1" applyAlignment="1">
      <alignment horizontal="center" vertical="center" wrapText="1"/>
    </xf>
    <xf numFmtId="9" fontId="3" fillId="0" borderId="4" xfId="4" applyFont="1" applyBorder="1"/>
    <xf numFmtId="9" fontId="3" fillId="0" borderId="4" xfId="4" applyFont="1" applyFill="1" applyBorder="1"/>
    <xf numFmtId="165" fontId="3" fillId="0" borderId="9" xfId="3" applyNumberFormat="1" applyFont="1" applyBorder="1"/>
    <xf numFmtId="9" fontId="8" fillId="7" borderId="0" xfId="4" applyFont="1" applyFill="1"/>
    <xf numFmtId="164" fontId="8" fillId="7" borderId="0" xfId="3" applyNumberFormat="1" applyFont="1" applyFill="1"/>
    <xf numFmtId="164" fontId="19" fillId="7" borderId="0" xfId="3" applyNumberFormat="1" applyFont="1" applyFill="1"/>
    <xf numFmtId="164" fontId="8" fillId="7" borderId="0" xfId="3" applyNumberFormat="1" applyFont="1" applyFill="1" applyAlignment="1">
      <alignment wrapText="1"/>
    </xf>
    <xf numFmtId="164" fontId="4" fillId="0" borderId="0" xfId="3" applyNumberFormat="1" applyFont="1" applyAlignment="1">
      <alignment wrapText="1"/>
    </xf>
    <xf numFmtId="164" fontId="19" fillId="7" borderId="0" xfId="3" applyNumberFormat="1" applyFont="1" applyFill="1" applyAlignment="1">
      <alignment wrapText="1"/>
    </xf>
    <xf numFmtId="164" fontId="21" fillId="0" borderId="0" xfId="3" applyNumberFormat="1" applyFont="1"/>
    <xf numFmtId="9" fontId="19" fillId="7" borderId="4" xfId="4" applyFont="1" applyFill="1" applyBorder="1"/>
    <xf numFmtId="165" fontId="4" fillId="0" borderId="4" xfId="3" applyNumberFormat="1" applyFont="1" applyBorder="1"/>
    <xf numFmtId="167" fontId="1" fillId="0" borderId="0" xfId="1" applyNumberFormat="1" applyFont="1"/>
    <xf numFmtId="164" fontId="21" fillId="0" borderId="4" xfId="3" applyNumberFormat="1" applyFont="1" applyBorder="1"/>
    <xf numFmtId="164" fontId="4" fillId="0" borderId="4" xfId="3" applyNumberFormat="1" applyFont="1" applyBorder="1"/>
    <xf numFmtId="9" fontId="3" fillId="0" borderId="6" xfId="2" applyFont="1" applyBorder="1"/>
    <xf numFmtId="167" fontId="10" fillId="0" borderId="0" xfId="1" applyNumberFormat="1" applyFont="1"/>
    <xf numFmtId="167" fontId="13" fillId="0" borderId="0" xfId="1" applyNumberFormat="1" applyFont="1"/>
    <xf numFmtId="0" fontId="17" fillId="0" borderId="14" xfId="5" applyFont="1" applyBorder="1" applyAlignment="1">
      <alignment horizontal="left" vertical="center"/>
    </xf>
    <xf numFmtId="164" fontId="11" fillId="0" borderId="3" xfId="3" applyNumberFormat="1" applyFont="1" applyBorder="1"/>
    <xf numFmtId="9" fontId="12" fillId="0" borderId="0" xfId="4" applyFont="1" applyFill="1" applyBorder="1"/>
    <xf numFmtId="0" fontId="1" fillId="0" borderId="0" xfId="5" applyAlignment="1">
      <alignment horizontal="right"/>
    </xf>
    <xf numFmtId="0" fontId="17" fillId="0" borderId="0" xfId="5" applyFont="1" applyAlignment="1">
      <alignment vertical="top"/>
    </xf>
    <xf numFmtId="0" fontId="22" fillId="0" borderId="0" xfId="5" applyFont="1"/>
    <xf numFmtId="167" fontId="20" fillId="0" borderId="0" xfId="1" applyNumberFormat="1" applyFont="1" applyFill="1"/>
    <xf numFmtId="0" fontId="18" fillId="0" borderId="0" xfId="5" applyFont="1" applyAlignment="1">
      <alignment vertical="center"/>
    </xf>
    <xf numFmtId="167" fontId="15" fillId="0" borderId="0" xfId="1" applyNumberFormat="1" applyFont="1"/>
    <xf numFmtId="165" fontId="4" fillId="6" borderId="4" xfId="3" applyNumberFormat="1" applyFont="1" applyFill="1" applyBorder="1"/>
    <xf numFmtId="3" fontId="12" fillId="0" borderId="7" xfId="3" applyNumberFormat="1" applyFont="1" applyBorder="1"/>
    <xf numFmtId="3" fontId="12" fillId="0" borderId="0" xfId="3" applyNumberFormat="1" applyFont="1"/>
    <xf numFmtId="3" fontId="11" fillId="0" borderId="3" xfId="3" applyNumberFormat="1" applyFont="1" applyBorder="1"/>
    <xf numFmtId="3" fontId="14" fillId="2" borderId="0" xfId="3" applyNumberFormat="1" applyFont="1" applyFill="1" applyAlignment="1">
      <alignment horizontal="right"/>
    </xf>
    <xf numFmtId="0" fontId="11" fillId="0" borderId="10" xfId="5" applyFont="1" applyBorder="1"/>
    <xf numFmtId="9" fontId="3" fillId="0" borderId="10" xfId="2" applyFont="1" applyBorder="1"/>
    <xf numFmtId="0" fontId="23" fillId="0" borderId="0" xfId="5" applyFont="1"/>
    <xf numFmtId="0" fontId="25" fillId="0" borderId="0" xfId="5" applyFont="1"/>
    <xf numFmtId="0" fontId="11" fillId="0" borderId="0" xfId="5" applyFont="1"/>
    <xf numFmtId="0" fontId="10" fillId="0" borderId="0" xfId="5" applyFont="1" applyAlignment="1">
      <alignment vertical="center" wrapText="1"/>
    </xf>
    <xf numFmtId="0" fontId="26" fillId="0" borderId="0" xfId="5" applyFont="1" applyAlignment="1">
      <alignment vertical="center" wrapText="1"/>
    </xf>
    <xf numFmtId="0" fontId="19" fillId="2" borderId="0" xfId="5" applyFont="1" applyFill="1" applyAlignment="1">
      <alignment vertical="center"/>
    </xf>
    <xf numFmtId="0" fontId="10" fillId="4" borderId="0" xfId="5" applyFont="1" applyFill="1" applyAlignment="1">
      <alignment vertical="center" wrapText="1"/>
    </xf>
    <xf numFmtId="0" fontId="13" fillId="4" borderId="0" xfId="5" applyFont="1" applyFill="1" applyAlignment="1">
      <alignment horizontal="center" vertical="center" wrapText="1"/>
    </xf>
    <xf numFmtId="0" fontId="19" fillId="0" borderId="0" xfId="5" applyFont="1" applyAlignment="1">
      <alignment vertical="center"/>
    </xf>
    <xf numFmtId="0" fontId="13" fillId="0" borderId="0" xfId="5" applyFont="1" applyAlignment="1">
      <alignment horizontal="center" vertical="center" wrapText="1"/>
    </xf>
    <xf numFmtId="9" fontId="10" fillId="0" borderId="0" xfId="2" applyFont="1" applyAlignment="1">
      <alignment wrapText="1"/>
    </xf>
    <xf numFmtId="9" fontId="13" fillId="0" borderId="0" xfId="2" applyFont="1"/>
    <xf numFmtId="9" fontId="10" fillId="0" borderId="0" xfId="5" applyNumberFormat="1" applyFont="1"/>
    <xf numFmtId="166" fontId="10" fillId="0" borderId="0" xfId="5" applyNumberFormat="1" applyFont="1"/>
    <xf numFmtId="0" fontId="10" fillId="0" borderId="4" xfId="5" applyFont="1" applyBorder="1" applyAlignment="1">
      <alignment vertical="center"/>
    </xf>
    <xf numFmtId="9" fontId="10" fillId="0" borderId="6" xfId="2" applyFont="1" applyBorder="1" applyAlignment="1">
      <alignment wrapText="1"/>
    </xf>
    <xf numFmtId="9" fontId="10" fillId="0" borderId="0" xfId="2" applyFont="1"/>
    <xf numFmtId="0" fontId="10" fillId="0" borderId="2" xfId="5" applyFont="1" applyBorder="1" applyAlignment="1">
      <alignment vertical="center" wrapText="1"/>
    </xf>
    <xf numFmtId="0" fontId="10" fillId="0" borderId="15" xfId="5" applyFont="1" applyBorder="1"/>
    <xf numFmtId="165" fontId="3" fillId="4" borderId="15" xfId="3" applyNumberFormat="1" applyFont="1" applyFill="1" applyBorder="1"/>
    <xf numFmtId="0" fontId="10" fillId="0" borderId="6" xfId="5" applyFont="1" applyBorder="1"/>
    <xf numFmtId="9" fontId="12" fillId="0" borderId="5" xfId="4" applyFont="1" applyFill="1" applyBorder="1" applyAlignment="1">
      <alignment wrapText="1"/>
    </xf>
    <xf numFmtId="9" fontId="12" fillId="0" borderId="0" xfId="2" applyFont="1" applyAlignment="1">
      <alignment wrapText="1"/>
    </xf>
    <xf numFmtId="9" fontId="12" fillId="0" borderId="0" xfId="4" applyFont="1" applyFill="1" applyAlignment="1">
      <alignment wrapText="1"/>
    </xf>
    <xf numFmtId="9" fontId="12" fillId="0" borderId="0" xfId="2" applyFont="1" applyFill="1" applyAlignment="1">
      <alignment wrapText="1"/>
    </xf>
    <xf numFmtId="0" fontId="28" fillId="0" borderId="4" xfId="5" applyFont="1" applyBorder="1"/>
    <xf numFmtId="0" fontId="10" fillId="0" borderId="4" xfId="5" applyFont="1" applyBorder="1"/>
    <xf numFmtId="165" fontId="10" fillId="0" borderId="0" xfId="5" applyNumberFormat="1" applyFont="1"/>
    <xf numFmtId="165" fontId="25" fillId="0" borderId="4" xfId="5" applyNumberFormat="1" applyFont="1" applyBorder="1"/>
    <xf numFmtId="0" fontId="17" fillId="0" borderId="16" xfId="5" applyFont="1" applyBorder="1" applyAlignment="1">
      <alignment horizontal="left" vertical="center"/>
    </xf>
    <xf numFmtId="0" fontId="10" fillId="0" borderId="2" xfId="5" applyFont="1" applyBorder="1"/>
    <xf numFmtId="0" fontId="12" fillId="0" borderId="5" xfId="5" applyFont="1" applyBorder="1"/>
    <xf numFmtId="165" fontId="12" fillId="4" borderId="5" xfId="5" applyNumberFormat="1" applyFont="1" applyFill="1" applyBorder="1"/>
    <xf numFmtId="165" fontId="12" fillId="0" borderId="5" xfId="5" applyNumberFormat="1" applyFont="1" applyBorder="1"/>
    <xf numFmtId="0" fontId="12" fillId="0" borderId="0" xfId="5" applyFont="1"/>
    <xf numFmtId="165" fontId="12" fillId="0" borderId="0" xfId="5" applyNumberFormat="1" applyFont="1"/>
    <xf numFmtId="165" fontId="11" fillId="0" borderId="0" xfId="5" applyNumberFormat="1" applyFont="1"/>
    <xf numFmtId="0" fontId="28" fillId="0" borderId="0" xfId="5" applyFont="1"/>
    <xf numFmtId="0" fontId="10" fillId="0" borderId="7" xfId="5" applyFont="1" applyBorder="1"/>
    <xf numFmtId="165" fontId="12" fillId="4" borderId="0" xfId="5" applyNumberFormat="1" applyFont="1" applyFill="1"/>
    <xf numFmtId="165" fontId="25" fillId="0" borderId="0" xfId="5" applyNumberFormat="1" applyFont="1"/>
    <xf numFmtId="165" fontId="19" fillId="2" borderId="0" xfId="5" applyNumberFormat="1" applyFont="1" applyFill="1" applyAlignment="1">
      <alignment horizontal="right"/>
    </xf>
    <xf numFmtId="9" fontId="19" fillId="2" borderId="0" xfId="4" applyFont="1" applyFill="1"/>
    <xf numFmtId="0" fontId="3" fillId="0" borderId="0" xfId="5" applyFont="1"/>
    <xf numFmtId="0" fontId="4" fillId="0" borderId="0" xfId="5" applyFont="1"/>
    <xf numFmtId="165" fontId="3" fillId="0" borderId="0" xfId="5" applyNumberFormat="1" applyFont="1"/>
    <xf numFmtId="0" fontId="31" fillId="0" borderId="0" xfId="5" applyFont="1"/>
    <xf numFmtId="0" fontId="32" fillId="0" borderId="0" xfId="5" applyFont="1"/>
    <xf numFmtId="166" fontId="25" fillId="0" borderId="0" xfId="5" applyNumberFormat="1" applyFont="1"/>
    <xf numFmtId="167" fontId="25" fillId="0" borderId="0" xfId="1" applyNumberFormat="1" applyFont="1"/>
    <xf numFmtId="0" fontId="26" fillId="6" borderId="0" xfId="5" applyFont="1" applyFill="1" applyAlignment="1">
      <alignment horizontal="center" vertical="center" wrapText="1"/>
    </xf>
    <xf numFmtId="166" fontId="25" fillId="6" borderId="0" xfId="5" applyNumberFormat="1" applyFont="1" applyFill="1" applyAlignment="1">
      <alignment horizontal="center" vertical="center" wrapText="1"/>
    </xf>
    <xf numFmtId="166" fontId="25" fillId="6" borderId="2" xfId="5" applyNumberFormat="1" applyFont="1" applyFill="1" applyBorder="1" applyAlignment="1">
      <alignment horizontal="center" vertical="center" wrapText="1"/>
    </xf>
    <xf numFmtId="165" fontId="25" fillId="6" borderId="0" xfId="5" applyNumberFormat="1" applyFont="1" applyFill="1"/>
    <xf numFmtId="165" fontId="25" fillId="6" borderId="4" xfId="5" applyNumberFormat="1" applyFont="1" applyFill="1" applyBorder="1"/>
    <xf numFmtId="165" fontId="25" fillId="6" borderId="2" xfId="5" applyNumberFormat="1" applyFont="1" applyFill="1" applyBorder="1"/>
    <xf numFmtId="165" fontId="12" fillId="6" borderId="0" xfId="5" applyNumberFormat="1" applyFont="1" applyFill="1"/>
    <xf numFmtId="165" fontId="11" fillId="6" borderId="0" xfId="5" applyNumberFormat="1" applyFont="1" applyFill="1"/>
    <xf numFmtId="165" fontId="12" fillId="6" borderId="5" xfId="5" applyNumberFormat="1" applyFont="1" applyFill="1" applyBorder="1"/>
    <xf numFmtId="165" fontId="11" fillId="6" borderId="5" xfId="5" applyNumberFormat="1" applyFont="1" applyFill="1" applyBorder="1"/>
    <xf numFmtId="0" fontId="10" fillId="0" borderId="1" xfId="5" applyFont="1" applyBorder="1" applyAlignment="1">
      <alignment vertical="center" wrapText="1"/>
    </xf>
    <xf numFmtId="0" fontId="19" fillId="0" borderId="1" xfId="5" applyFont="1" applyBorder="1" applyAlignment="1">
      <alignment vertical="center"/>
    </xf>
    <xf numFmtId="0" fontId="26" fillId="0" borderId="1" xfId="5" applyFont="1" applyBorder="1" applyAlignment="1">
      <alignment horizontal="center" vertical="center" wrapText="1"/>
    </xf>
    <xf numFmtId="0" fontId="13" fillId="0" borderId="1" xfId="5" applyFont="1" applyBorder="1" applyAlignment="1">
      <alignment wrapText="1"/>
    </xf>
    <xf numFmtId="9" fontId="13" fillId="0" borderId="1" xfId="2" applyFont="1" applyBorder="1" applyAlignment="1">
      <alignment wrapText="1"/>
    </xf>
    <xf numFmtId="9" fontId="10" fillId="0" borderId="1" xfId="2" applyFont="1" applyBorder="1" applyAlignment="1">
      <alignment wrapText="1"/>
    </xf>
    <xf numFmtId="166" fontId="25" fillId="6" borderId="1" xfId="5" applyNumberFormat="1" applyFont="1" applyFill="1" applyBorder="1" applyAlignment="1">
      <alignment horizontal="center" vertical="center" wrapText="1"/>
    </xf>
    <xf numFmtId="0" fontId="10" fillId="0" borderId="1" xfId="5" applyFont="1" applyBorder="1"/>
    <xf numFmtId="9" fontId="10" fillId="0" borderId="1" xfId="2" applyFont="1" applyBorder="1"/>
    <xf numFmtId="9" fontId="12" fillId="0" borderId="0" xfId="4" applyFont="1" applyFill="1" applyBorder="1" applyAlignment="1">
      <alignment wrapText="1"/>
    </xf>
    <xf numFmtId="9" fontId="10" fillId="0" borderId="9" xfId="2" applyFont="1" applyBorder="1" applyAlignment="1">
      <alignment wrapText="1"/>
    </xf>
    <xf numFmtId="0" fontId="10" fillId="0" borderId="17" xfId="5" applyFont="1" applyBorder="1"/>
    <xf numFmtId="0" fontId="4" fillId="7" borderId="0" xfId="5" applyFont="1" applyFill="1"/>
    <xf numFmtId="9" fontId="19" fillId="7" borderId="0" xfId="4" applyFont="1" applyFill="1"/>
    <xf numFmtId="0" fontId="13" fillId="4" borderId="0" xfId="5" applyFont="1" applyFill="1" applyAlignment="1">
      <alignment wrapText="1"/>
    </xf>
    <xf numFmtId="0" fontId="17" fillId="0" borderId="0" xfId="5" applyFont="1" applyAlignment="1">
      <alignment horizontal="left" vertical="center"/>
    </xf>
    <xf numFmtId="0" fontId="33" fillId="0" borderId="0" xfId="5" applyFont="1"/>
    <xf numFmtId="167" fontId="33" fillId="0" borderId="0" xfId="1" applyNumberFormat="1" applyFont="1"/>
    <xf numFmtId="0" fontId="33" fillId="0" borderId="0" xfId="5" applyFont="1" applyAlignment="1">
      <alignment horizontal="center" vertical="center" wrapText="1"/>
    </xf>
    <xf numFmtId="0" fontId="25" fillId="4" borderId="0" xfId="5" applyFont="1" applyFill="1" applyAlignment="1">
      <alignment horizontal="center" vertical="center" wrapText="1"/>
    </xf>
    <xf numFmtId="0" fontId="14" fillId="2" borderId="0" xfId="5" applyFont="1" applyFill="1" applyAlignment="1">
      <alignment horizontal="left" vertical="center" wrapText="1"/>
    </xf>
    <xf numFmtId="0" fontId="10" fillId="0" borderId="0" xfId="5" applyFont="1" applyAlignment="1">
      <alignment horizontal="center" vertical="center" wrapText="1"/>
    </xf>
    <xf numFmtId="0" fontId="10" fillId="0" borderId="0" xfId="5" applyFont="1" applyAlignment="1">
      <alignment wrapText="1"/>
    </xf>
    <xf numFmtId="9" fontId="33" fillId="0" borderId="0" xfId="2" applyFont="1"/>
    <xf numFmtId="166" fontId="33" fillId="0" borderId="0" xfId="5" applyNumberFormat="1" applyFont="1"/>
    <xf numFmtId="9" fontId="10" fillId="0" borderId="7" xfId="2" applyFont="1" applyBorder="1"/>
    <xf numFmtId="9" fontId="12" fillId="0" borderId="0" xfId="2" applyFont="1"/>
    <xf numFmtId="166" fontId="12" fillId="4" borderId="0" xfId="5" applyNumberFormat="1" applyFont="1" applyFill="1"/>
    <xf numFmtId="166" fontId="12" fillId="0" borderId="0" xfId="5" applyNumberFormat="1" applyFont="1"/>
    <xf numFmtId="166" fontId="11" fillId="0" borderId="0" xfId="5" applyNumberFormat="1" applyFont="1"/>
    <xf numFmtId="0" fontId="28" fillId="0" borderId="1" xfId="5" applyFont="1" applyBorder="1"/>
    <xf numFmtId="166" fontId="10" fillId="0" borderId="1" xfId="5" applyNumberFormat="1" applyFont="1" applyBorder="1"/>
    <xf numFmtId="166" fontId="25" fillId="0" borderId="1" xfId="5" applyNumberFormat="1" applyFont="1" applyBorder="1"/>
    <xf numFmtId="0" fontId="10" fillId="0" borderId="3" xfId="5" applyFont="1" applyBorder="1"/>
    <xf numFmtId="9" fontId="10" fillId="0" borderId="3" xfId="2" applyFont="1" applyBorder="1"/>
    <xf numFmtId="166" fontId="19" fillId="2" borderId="0" xfId="5" applyNumberFormat="1" applyFont="1" applyFill="1" applyAlignment="1">
      <alignment horizontal="right"/>
    </xf>
    <xf numFmtId="0" fontId="34" fillId="0" borderId="0" xfId="5" applyFont="1"/>
    <xf numFmtId="0" fontId="21" fillId="0" borderId="0" xfId="5" applyFont="1"/>
    <xf numFmtId="0" fontId="35" fillId="0" borderId="0" xfId="5" applyFont="1"/>
    <xf numFmtId="167" fontId="35" fillId="0" borderId="0" xfId="1" applyNumberFormat="1" applyFont="1" applyFill="1"/>
    <xf numFmtId="167" fontId="33" fillId="0" borderId="0" xfId="1" applyNumberFormat="1" applyFont="1" applyFill="1"/>
    <xf numFmtId="166" fontId="25" fillId="6" borderId="0" xfId="5" applyNumberFormat="1" applyFont="1" applyFill="1"/>
    <xf numFmtId="166" fontId="25" fillId="6" borderId="1" xfId="5" applyNumberFormat="1" applyFont="1" applyFill="1" applyBorder="1"/>
    <xf numFmtId="166" fontId="25" fillId="6" borderId="7" xfId="5" applyNumberFormat="1" applyFont="1" applyFill="1" applyBorder="1"/>
    <xf numFmtId="166" fontId="11" fillId="6" borderId="0" xfId="5" applyNumberFormat="1" applyFont="1" applyFill="1"/>
    <xf numFmtId="166" fontId="25" fillId="6" borderId="3" xfId="5" applyNumberFormat="1" applyFont="1" applyFill="1" applyBorder="1"/>
    <xf numFmtId="0" fontId="13" fillId="4" borderId="0" xfId="5" applyFont="1" applyFill="1" applyAlignment="1">
      <alignment vertical="center" wrapText="1"/>
    </xf>
    <xf numFmtId="0" fontId="14" fillId="0" borderId="0" xfId="5" applyFont="1" applyAlignment="1">
      <alignment horizontal="left" vertical="center" wrapText="1"/>
    </xf>
    <xf numFmtId="0" fontId="11" fillId="0" borderId="2" xfId="5" applyFont="1" applyBorder="1"/>
    <xf numFmtId="166" fontId="25" fillId="6" borderId="2" xfId="5" applyNumberFormat="1" applyFont="1" applyFill="1" applyBorder="1"/>
    <xf numFmtId="9" fontId="10" fillId="0" borderId="2" xfId="2" applyFont="1" applyBorder="1"/>
    <xf numFmtId="9" fontId="10" fillId="0" borderId="4" xfId="2" applyFont="1" applyBorder="1"/>
    <xf numFmtId="9" fontId="12" fillId="0" borderId="2" xfId="2" applyFont="1" applyBorder="1"/>
    <xf numFmtId="9" fontId="12" fillId="0" borderId="10" xfId="2" applyFont="1" applyBorder="1"/>
    <xf numFmtId="0" fontId="10" fillId="0" borderId="9" xfId="5" applyFont="1" applyBorder="1"/>
    <xf numFmtId="166" fontId="25" fillId="6" borderId="9" xfId="5" applyNumberFormat="1" applyFont="1" applyFill="1" applyBorder="1"/>
    <xf numFmtId="9" fontId="10" fillId="0" borderId="0" xfId="2" applyFont="1" applyBorder="1"/>
    <xf numFmtId="9" fontId="10" fillId="0" borderId="9" xfId="2" applyFont="1" applyBorder="1"/>
    <xf numFmtId="9" fontId="10" fillId="0" borderId="10" xfId="2" applyFont="1" applyBorder="1"/>
    <xf numFmtId="9" fontId="12" fillId="0" borderId="9" xfId="2" applyFont="1" applyBorder="1"/>
    <xf numFmtId="166" fontId="12" fillId="4" borderId="5" xfId="5" applyNumberFormat="1" applyFont="1" applyFill="1" applyBorder="1"/>
    <xf numFmtId="166" fontId="12" fillId="0" borderId="5" xfId="5" applyNumberFormat="1" applyFont="1" applyBorder="1"/>
    <xf numFmtId="166" fontId="11" fillId="6" borderId="5" xfId="5" applyNumberFormat="1" applyFont="1" applyFill="1" applyBorder="1"/>
    <xf numFmtId="9" fontId="12" fillId="0" borderId="5" xfId="2" applyFont="1" applyBorder="1"/>
    <xf numFmtId="9" fontId="12" fillId="0" borderId="0" xfId="2" applyFont="1" applyBorder="1"/>
    <xf numFmtId="9" fontId="8" fillId="7" borderId="0" xfId="2" applyFont="1" applyFill="1"/>
    <xf numFmtId="9" fontId="19" fillId="7" borderId="0" xfId="2" applyFont="1" applyFill="1"/>
    <xf numFmtId="166" fontId="12" fillId="6" borderId="5" xfId="5" applyNumberFormat="1" applyFont="1" applyFill="1" applyBorder="1"/>
    <xf numFmtId="166" fontId="12" fillId="6" borderId="0" xfId="5" applyNumberFormat="1" applyFont="1" applyFill="1"/>
    <xf numFmtId="165" fontId="25" fillId="6" borderId="9" xfId="5" applyNumberFormat="1" applyFont="1" applyFill="1" applyBorder="1"/>
    <xf numFmtId="0" fontId="10" fillId="3" borderId="0" xfId="5" applyFont="1" applyFill="1"/>
    <xf numFmtId="0" fontId="10" fillId="3" borderId="0" xfId="5" applyFont="1" applyFill="1" applyAlignment="1">
      <alignment horizontal="center" vertical="center" wrapText="1"/>
    </xf>
    <xf numFmtId="0" fontId="10" fillId="0" borderId="1" xfId="5" applyFont="1" applyBorder="1" applyAlignment="1">
      <alignment vertical="center"/>
    </xf>
    <xf numFmtId="0" fontId="10" fillId="0" borderId="1" xfId="5" applyFont="1" applyBorder="1" applyAlignment="1">
      <alignment horizontal="center" vertical="center" wrapText="1"/>
    </xf>
    <xf numFmtId="0" fontId="10" fillId="0" borderId="1" xfId="5" applyFont="1" applyBorder="1" applyAlignment="1">
      <alignment horizontal="center" vertical="center"/>
    </xf>
    <xf numFmtId="166" fontId="12" fillId="3" borderId="0" xfId="5" applyNumberFormat="1" applyFont="1" applyFill="1"/>
    <xf numFmtId="9" fontId="10" fillId="0" borderId="15" xfId="2" applyFont="1" applyBorder="1"/>
    <xf numFmtId="0" fontId="10" fillId="0" borderId="18" xfId="5" applyFont="1" applyBorder="1"/>
    <xf numFmtId="0" fontId="14" fillId="2" borderId="0" xfId="5" applyFont="1" applyFill="1"/>
    <xf numFmtId="166" fontId="14" fillId="2" borderId="0" xfId="5" applyNumberFormat="1" applyFont="1" applyFill="1" applyAlignment="1">
      <alignment horizontal="right"/>
    </xf>
    <xf numFmtId="9" fontId="10" fillId="0" borderId="0" xfId="4" applyFont="1"/>
    <xf numFmtId="167" fontId="25" fillId="0" borderId="0" xfId="5" applyNumberFormat="1" applyFont="1"/>
    <xf numFmtId="0" fontId="10" fillId="6" borderId="0" xfId="5" applyFont="1" applyFill="1" applyAlignment="1">
      <alignment horizontal="center" vertical="center"/>
    </xf>
    <xf numFmtId="0" fontId="8" fillId="7" borderId="0" xfId="5" applyFont="1" applyFill="1"/>
    <xf numFmtId="166" fontId="12" fillId="3" borderId="5" xfId="5" applyNumberFormat="1" applyFont="1" applyFill="1" applyBorder="1"/>
    <xf numFmtId="166" fontId="25" fillId="6" borderId="4" xfId="5" applyNumberFormat="1" applyFont="1" applyFill="1" applyBorder="1"/>
    <xf numFmtId="9" fontId="12" fillId="0" borderId="4" xfId="2" applyFont="1" applyBorder="1"/>
    <xf numFmtId="0" fontId="14" fillId="2" borderId="0" xfId="5" applyFont="1" applyFill="1" applyAlignment="1">
      <alignment horizontal="left" vertical="center"/>
    </xf>
    <xf numFmtId="0" fontId="10" fillId="4" borderId="0" xfId="5" applyFont="1" applyFill="1" applyAlignment="1">
      <alignment horizontal="center" vertical="center"/>
    </xf>
    <xf numFmtId="0" fontId="10" fillId="4" borderId="0" xfId="5" applyFont="1" applyFill="1" applyAlignment="1">
      <alignment horizontal="center" vertical="center" wrapText="1"/>
    </xf>
    <xf numFmtId="0" fontId="10" fillId="0" borderId="0" xfId="5" applyFont="1" applyAlignment="1">
      <alignment horizontal="center" vertical="center"/>
    </xf>
    <xf numFmtId="0" fontId="14" fillId="0" borderId="0" xfId="5" applyFont="1" applyAlignment="1">
      <alignment horizontal="left" vertical="center"/>
    </xf>
    <xf numFmtId="0" fontId="25" fillId="0" borderId="0" xfId="5" applyFont="1" applyAlignment="1">
      <alignment horizontal="center" vertical="center"/>
    </xf>
    <xf numFmtId="9" fontId="10" fillId="0" borderId="3" xfId="4" applyFont="1" applyBorder="1"/>
    <xf numFmtId="9" fontId="10" fillId="0" borderId="1" xfId="4" applyFont="1" applyBorder="1"/>
    <xf numFmtId="166" fontId="12" fillId="0" borderId="5" xfId="5" applyNumberFormat="1" applyFont="1" applyBorder="1" applyAlignment="1">
      <alignment horizontal="right"/>
    </xf>
    <xf numFmtId="166" fontId="12" fillId="4" borderId="5" xfId="5" applyNumberFormat="1" applyFont="1" applyFill="1" applyBorder="1" applyAlignment="1">
      <alignment horizontal="right"/>
    </xf>
    <xf numFmtId="9" fontId="12" fillId="0" borderId="5" xfId="4" applyFont="1" applyBorder="1"/>
    <xf numFmtId="9" fontId="12" fillId="0" borderId="0" xfId="4" applyFont="1"/>
    <xf numFmtId="9" fontId="10" fillId="0" borderId="7" xfId="4" applyFont="1" applyBorder="1"/>
    <xf numFmtId="0" fontId="25" fillId="6" borderId="0" xfId="5" applyFont="1" applyFill="1" applyAlignment="1">
      <alignment horizontal="center" vertical="center"/>
    </xf>
    <xf numFmtId="166" fontId="11" fillId="6" borderId="5" xfId="5" applyNumberFormat="1" applyFont="1" applyFill="1" applyBorder="1" applyAlignment="1">
      <alignment horizontal="right"/>
    </xf>
    <xf numFmtId="9" fontId="10" fillId="0" borderId="0" xfId="4" applyFont="1" applyBorder="1"/>
    <xf numFmtId="166" fontId="12" fillId="4" borderId="0" xfId="5" applyNumberFormat="1" applyFont="1" applyFill="1" applyAlignment="1">
      <alignment horizontal="right"/>
    </xf>
    <xf numFmtId="166" fontId="12" fillId="0" borderId="0" xfId="5" applyNumberFormat="1" applyFont="1" applyAlignment="1">
      <alignment horizontal="right"/>
    </xf>
    <xf numFmtId="166" fontId="11" fillId="6" borderId="0" xfId="5" applyNumberFormat="1" applyFont="1" applyFill="1" applyAlignment="1">
      <alignment horizontal="right"/>
    </xf>
    <xf numFmtId="0" fontId="10" fillId="0" borderId="4" xfId="5" applyFont="1" applyBorder="1" applyAlignment="1">
      <alignment horizontal="center" vertical="center"/>
    </xf>
    <xf numFmtId="9" fontId="10" fillId="0" borderId="2" xfId="4" applyFont="1" applyBorder="1"/>
    <xf numFmtId="9" fontId="10" fillId="0" borderId="4" xfId="4" applyFont="1" applyBorder="1"/>
    <xf numFmtId="166" fontId="12" fillId="4" borderId="10" xfId="5" applyNumberFormat="1" applyFont="1" applyFill="1" applyBorder="1"/>
    <xf numFmtId="9" fontId="10" fillId="0" borderId="9" xfId="4" applyFont="1" applyBorder="1"/>
    <xf numFmtId="166" fontId="12" fillId="0" borderId="10" xfId="5" applyNumberFormat="1" applyFont="1" applyBorder="1"/>
    <xf numFmtId="9" fontId="12" fillId="0" borderId="10" xfId="4" applyFont="1" applyBorder="1"/>
    <xf numFmtId="9" fontId="3" fillId="0" borderId="2" xfId="4" applyFont="1" applyBorder="1"/>
    <xf numFmtId="165" fontId="12" fillId="0" borderId="5" xfId="5" applyNumberFormat="1" applyFont="1" applyBorder="1" applyAlignment="1">
      <alignment horizontal="center" vertical="center" wrapText="1"/>
    </xf>
    <xf numFmtId="165" fontId="12" fillId="4" borderId="0" xfId="5" applyNumberFormat="1" applyFont="1" applyFill="1" applyAlignment="1">
      <alignment horizontal="center" vertical="center" wrapText="1"/>
    </xf>
    <xf numFmtId="165" fontId="11" fillId="6" borderId="10" xfId="5" applyNumberFormat="1" applyFont="1" applyFill="1" applyBorder="1" applyAlignment="1">
      <alignment horizontal="center" vertical="center" wrapText="1"/>
    </xf>
    <xf numFmtId="165" fontId="12" fillId="0" borderId="0" xfId="5" applyNumberFormat="1" applyFont="1" applyAlignment="1">
      <alignment horizontal="center" vertical="center" wrapText="1"/>
    </xf>
    <xf numFmtId="165" fontId="11" fillId="6" borderId="0" xfId="5" applyNumberFormat="1" applyFont="1" applyFill="1" applyAlignment="1">
      <alignment horizontal="center" vertical="center" wrapText="1"/>
    </xf>
    <xf numFmtId="165" fontId="12" fillId="4" borderId="6" xfId="5" applyNumberFormat="1" applyFont="1" applyFill="1" applyBorder="1" applyAlignment="1">
      <alignment horizontal="center" vertical="center" wrapText="1"/>
    </xf>
    <xf numFmtId="165" fontId="11" fillId="0" borderId="0" xfId="5" applyNumberFormat="1" applyFont="1" applyAlignment="1">
      <alignment horizontal="center" vertical="center" wrapText="1"/>
    </xf>
    <xf numFmtId="164" fontId="36" fillId="7" borderId="0" xfId="3" applyNumberFormat="1" applyFont="1" applyFill="1"/>
    <xf numFmtId="0" fontId="29" fillId="0" borderId="0" xfId="5" applyFont="1" applyAlignment="1">
      <alignment vertical="top"/>
    </xf>
    <xf numFmtId="0" fontId="29" fillId="0" borderId="0" xfId="5" applyFont="1" applyAlignment="1">
      <alignment vertical="center"/>
    </xf>
    <xf numFmtId="165" fontId="12" fillId="0" borderId="8" xfId="3" applyNumberFormat="1" applyFont="1" applyBorder="1"/>
    <xf numFmtId="165" fontId="12" fillId="0" borderId="0" xfId="3" applyNumberFormat="1" applyFont="1"/>
    <xf numFmtId="0" fontId="37" fillId="8" borderId="0" xfId="0" applyFont="1" applyFill="1"/>
    <xf numFmtId="0" fontId="38" fillId="0" borderId="0" xfId="0" applyFont="1"/>
    <xf numFmtId="0" fontId="19" fillId="2" borderId="0" xfId="0" applyFont="1" applyFill="1" applyAlignment="1">
      <alignment horizontal="left" vertical="center" indent="1"/>
    </xf>
    <xf numFmtId="0" fontId="38" fillId="0" borderId="0" xfId="0" applyFont="1" applyAlignment="1">
      <alignment horizontal="left"/>
    </xf>
    <xf numFmtId="3" fontId="38" fillId="0" borderId="0" xfId="0" applyNumberFormat="1" applyFont="1"/>
    <xf numFmtId="3" fontId="39" fillId="0" borderId="0" xfId="0" applyNumberFormat="1" applyFont="1"/>
    <xf numFmtId="0" fontId="38" fillId="0" borderId="0" xfId="0" applyFont="1" applyAlignment="1">
      <alignment horizontal="left" wrapText="1"/>
    </xf>
    <xf numFmtId="0" fontId="38" fillId="5" borderId="0" xfId="0" applyFont="1" applyFill="1"/>
    <xf numFmtId="167" fontId="38" fillId="5" borderId="0" xfId="0" applyNumberFormat="1" applyFont="1" applyFill="1"/>
    <xf numFmtId="0" fontId="23" fillId="0" borderId="0" xfId="0" applyFont="1"/>
    <xf numFmtId="167" fontId="38" fillId="0" borderId="0" xfId="0" applyNumberFormat="1" applyFont="1"/>
    <xf numFmtId="0" fontId="40" fillId="0" borderId="0" xfId="0" applyFont="1"/>
    <xf numFmtId="167" fontId="38" fillId="0" borderId="0" xfId="1" applyNumberFormat="1" applyFont="1"/>
    <xf numFmtId="167" fontId="38" fillId="0" borderId="0" xfId="1" applyNumberFormat="1" applyFont="1" applyAlignment="1">
      <alignment horizontal="left"/>
    </xf>
    <xf numFmtId="0" fontId="5" fillId="0" borderId="0" xfId="0" applyFont="1"/>
    <xf numFmtId="0" fontId="41" fillId="0" borderId="0" xfId="0" applyFont="1"/>
    <xf numFmtId="0" fontId="44" fillId="0" borderId="0" xfId="0" applyFont="1" applyAlignment="1">
      <alignment horizontal="left"/>
    </xf>
    <xf numFmtId="3" fontId="44" fillId="0" borderId="0" xfId="0" applyNumberFormat="1" applyFont="1"/>
    <xf numFmtId="3" fontId="45" fillId="0" borderId="0" xfId="0" applyNumberFormat="1" applyFont="1"/>
    <xf numFmtId="0" fontId="44" fillId="0" borderId="0" xfId="0" applyFont="1" applyAlignment="1">
      <alignment horizontal="left" wrapText="1"/>
    </xf>
    <xf numFmtId="0" fontId="44" fillId="0" borderId="0" xfId="0" applyFont="1"/>
    <xf numFmtId="0" fontId="46" fillId="0" borderId="10" xfId="0" applyFont="1" applyBorder="1" applyAlignment="1">
      <alignment horizontal="left"/>
    </xf>
    <xf numFmtId="3" fontId="46" fillId="0" borderId="10" xfId="0" applyNumberFormat="1" applyFont="1" applyBorder="1"/>
    <xf numFmtId="0" fontId="19" fillId="9" borderId="0" xfId="0" applyFont="1" applyFill="1" applyAlignment="1">
      <alignment horizontal="left"/>
    </xf>
    <xf numFmtId="3" fontId="19" fillId="9" borderId="0" xfId="0" applyNumberFormat="1" applyFont="1" applyFill="1"/>
    <xf numFmtId="0" fontId="44" fillId="4" borderId="0" xfId="0" applyFont="1" applyFill="1" applyAlignment="1">
      <alignment horizontal="center" vertical="center" wrapText="1"/>
    </xf>
    <xf numFmtId="0" fontId="44" fillId="6" borderId="0" xfId="0" applyFont="1" applyFill="1" applyAlignment="1">
      <alignment horizontal="center" vertical="center" wrapText="1"/>
    </xf>
    <xf numFmtId="0" fontId="19" fillId="9" borderId="19" xfId="0" applyFont="1" applyFill="1" applyBorder="1" applyAlignment="1">
      <alignment horizontal="left"/>
    </xf>
    <xf numFmtId="3" fontId="19" fillId="9" borderId="19" xfId="0" applyNumberFormat="1" applyFont="1" applyFill="1" applyBorder="1"/>
    <xf numFmtId="0" fontId="36" fillId="2" borderId="0" xfId="0" applyFont="1" applyFill="1" applyAlignment="1">
      <alignment horizontal="left" vertical="center" indent="1"/>
    </xf>
    <xf numFmtId="0" fontId="37" fillId="0" borderId="0" xfId="0" applyFont="1"/>
    <xf numFmtId="164" fontId="3" fillId="0" borderId="2" xfId="3" applyNumberFormat="1" applyFont="1" applyBorder="1" applyAlignment="1">
      <alignment horizontal="left" vertical="top" wrapText="1"/>
    </xf>
    <xf numFmtId="164" fontId="3" fillId="0" borderId="4" xfId="3" applyNumberFormat="1" applyFont="1" applyBorder="1" applyAlignment="1">
      <alignment horizontal="left" vertical="top" wrapText="1"/>
    </xf>
    <xf numFmtId="164" fontId="3" fillId="0" borderId="2" xfId="3" applyNumberFormat="1" applyFont="1" applyBorder="1" applyAlignment="1">
      <alignment vertical="top" wrapText="1"/>
    </xf>
    <xf numFmtId="164" fontId="3" fillId="0" borderId="4" xfId="3" applyNumberFormat="1" applyFont="1" applyBorder="1" applyAlignment="1">
      <alignment vertical="top" wrapText="1"/>
    </xf>
    <xf numFmtId="0" fontId="40" fillId="0" borderId="0" xfId="0" applyFont="1" applyAlignment="1">
      <alignment vertical="top" wrapText="1"/>
    </xf>
    <xf numFmtId="0" fontId="17" fillId="0" borderId="2" xfId="5" applyFont="1" applyBorder="1" applyAlignment="1">
      <alignment horizontal="left" vertical="top" wrapText="1"/>
    </xf>
    <xf numFmtId="0" fontId="17" fillId="0" borderId="0" xfId="5" applyFont="1" applyAlignment="1">
      <alignment horizontal="left" vertical="top" wrapText="1"/>
    </xf>
    <xf numFmtId="0" fontId="10" fillId="0" borderId="0" xfId="5" applyFont="1" applyAlignment="1">
      <alignment vertical="top" wrapText="1"/>
    </xf>
    <xf numFmtId="0" fontId="10" fillId="0" borderId="4" xfId="5" applyFont="1" applyBorder="1" applyAlignment="1">
      <alignment vertical="top" wrapText="1"/>
    </xf>
    <xf numFmtId="0" fontId="10" fillId="0" borderId="3" xfId="5" applyFont="1" applyBorder="1" applyAlignment="1">
      <alignment horizontal="left" vertical="top" wrapText="1"/>
    </xf>
    <xf numFmtId="0" fontId="10" fillId="0" borderId="7" xfId="5" applyFont="1" applyBorder="1" applyAlignment="1">
      <alignment horizontal="left" vertical="top" wrapText="1"/>
    </xf>
    <xf numFmtId="0" fontId="10" fillId="0" borderId="1" xfId="5" applyFont="1" applyBorder="1" applyAlignment="1">
      <alignment horizontal="left" vertical="top" wrapText="1"/>
    </xf>
    <xf numFmtId="0" fontId="10" fillId="0" borderId="3" xfId="5" applyFont="1" applyBorder="1" applyAlignment="1">
      <alignment vertical="top" wrapText="1"/>
    </xf>
    <xf numFmtId="0" fontId="10" fillId="0" borderId="7" xfId="5" applyFont="1" applyBorder="1" applyAlignment="1">
      <alignment vertical="top" wrapText="1"/>
    </xf>
  </cellXfs>
  <cellStyles count="6">
    <cellStyle name="Comma" xfId="1" builtinId="3"/>
    <cellStyle name="Normal" xfId="0" builtinId="0"/>
    <cellStyle name="Normal 11" xfId="5" xr:uid="{5CC13652-75F4-4B0A-BACF-4D546FB974AB}"/>
    <cellStyle name="Normal 3 2" xfId="3" xr:uid="{394E11A5-5145-4661-835B-37E60E50E4CE}"/>
    <cellStyle name="Percent" xfId="2" builtinId="5"/>
    <cellStyle name="Percent 4" xfId="4" xr:uid="{A11C3FF0-A927-4546-9795-05B6149916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hcr365.sharepoint.com/teams/der-drrmdonorreporting/Shared%20Documents/Global%20Report%202023/Financial%20data/GR2023%20ARBAS%20Final%20(2024-05-21).xlsx" TargetMode="External"/><Relationship Id="rId1" Type="http://schemas.openxmlformats.org/officeDocument/2006/relationships/externalLinkPath" Target="GR2023%20ARBAS%20Final%20(2024-05-2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unhcr365.sharepoint.com/teams/der-drrmdonorreporting/Shared%20Documents/Global%20Report%202023/Financial%20data/Justin's%20files/2023%20Regional%20Contributions%20tables.xlsx" TargetMode="External"/><Relationship Id="rId1" Type="http://schemas.openxmlformats.org/officeDocument/2006/relationships/externalLinkPath" Target="Justin's%20files/2023%20Regional%20Contributions%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s-tdNdOjVk6CCNjQkCcSBIZ8GmurfIZKiXwaXy5T2cyZAO8J84GDSI2NNvRdrsFF" itemId="01X25YD36UJ36HGX7JV5EKGX52ASQ6YDEZ">
      <xxl21:absoluteUrl r:id="rId2"/>
    </xxl21:alternateUrls>
    <sheetNames>
      <sheetName val="Budget and exp overview"/>
      <sheetName val="Bud and Exp by OA"/>
      <sheetName val="Original _ Final Budget"/>
      <sheetName val="Exp by region "/>
      <sheetName val="Exp via partners"/>
      <sheetName val="Partner trend"/>
      <sheetName val="Exp by source of funding"/>
      <sheetName val="Exp by source of funding v2"/>
      <sheetName val="HQ Exp - 3"/>
      <sheetName val="GP exp - 3"/>
      <sheetName val="Sheet1"/>
      <sheetName val="GP Budg-Exp Pivot"/>
      <sheetName val="HQ+GP exp trend"/>
      <sheetName val="EHAGL"/>
      <sheetName val="SOA"/>
      <sheetName val="WCA "/>
      <sheetName val="AME"/>
      <sheetName val="ASIA"/>
      <sheetName val="EUR"/>
      <sheetName val="MENA"/>
      <sheetName val="PIVOT"/>
      <sheetName val="Operat.Reserve"/>
      <sheetName val="2 Focus areas exp"/>
      <sheetName val="4 Impact Areas exp"/>
      <sheetName val="16 OA exp by region"/>
      <sheetName val="Top10 operations for OA"/>
      <sheetName val="FUNDALLOC (old)"/>
      <sheetName val="Funds by Impact Area"/>
      <sheetName val="GLSE Old"/>
      <sheetName val="GLSE"/>
      <sheetName val="2023"/>
      <sheetName val="GLSE Activity mapping"/>
      <sheetName val="2023Expenditure"/>
      <sheetName val="22 VS 23 Exp no cots."/>
      <sheetName val="2023OP"/>
      <sheetName val="2023OP Target PIV"/>
      <sheetName val="2023OP Target"/>
      <sheetName val="2023OP (Old 29Apr2024)"/>
      <sheetName val="2023OP RBM"/>
      <sheetName val="2023EXCOMOP"/>
      <sheetName val="2022Expenditure"/>
      <sheetName val="2022ExpCC"/>
      <sheetName val="2022 vs 2023 Exp PIVOT"/>
      <sheetName val="HQ - GP"/>
      <sheetName val="2022-2023Exp"/>
      <sheetName val="Operation Cleaned"/>
      <sheetName val="OAmapping"/>
      <sheetName val="ORTransfers"/>
    </sheetNames>
    <sheetDataSet>
      <sheetData sheetId="0">
        <row r="6">
          <cell r="D6" t="str">
            <v>Attaining Favorable Protection Environments</v>
          </cell>
          <cell r="E6" t="str">
            <v>Realizing Basic Rights in Safe Environments</v>
          </cell>
          <cell r="F6" t="str">
            <v>Empowering Communities and Achieving Gender Equality</v>
          </cell>
          <cell r="G6" t="str">
            <v>Securing Solutions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1">
          <cell r="A21" t="str">
            <v>Sum of Sum of New Cost_USD2</v>
          </cell>
        </row>
      </sheetData>
      <sheetData sheetId="21"/>
      <sheetData sheetId="22"/>
      <sheetData sheetId="23">
        <row r="3">
          <cell r="F3" t="str">
            <v>East and Horn of Africa
 and the Great Lakes</v>
          </cell>
        </row>
      </sheetData>
      <sheetData sheetId="24">
        <row r="2">
          <cell r="L2" t="str">
            <v>HQ</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C EHAGL"/>
      <sheetName val="VC Southern Africa"/>
      <sheetName val="VC WCA"/>
      <sheetName val="VC Americas"/>
      <sheetName val="VC Asia"/>
      <sheetName val="VC Europe"/>
      <sheetName val="VC MENA"/>
      <sheetName val="Remap donor name"/>
    </sheetNames>
    <sheetDataSet>
      <sheetData sheetId="0"/>
      <sheetData sheetId="1"/>
      <sheetData sheetId="2"/>
      <sheetData sheetId="3"/>
      <sheetData sheetId="4"/>
      <sheetData sheetId="5"/>
      <sheetData sheetId="6"/>
      <sheetData sheetId="7">
        <row r="1">
          <cell r="A1" t="str">
            <v>In Synergy</v>
          </cell>
          <cell r="B1" t="str">
            <v>GR version</v>
          </cell>
        </row>
        <row r="2">
          <cell r="A2" t="str">
            <v>Joint United Nations Programme on HIV/AIDS</v>
          </cell>
          <cell r="B2" t="str">
            <v>UNAIDS</v>
          </cell>
        </row>
        <row r="3">
          <cell r="A3" t="str">
            <v>United Nations Children's Fund</v>
          </cell>
          <cell r="B3" t="str">
            <v>UNICEF</v>
          </cell>
        </row>
        <row r="4">
          <cell r="A4" t="str">
            <v>España con ACNUR</v>
          </cell>
          <cell r="B4" t="str">
            <v>España con ACNUR (National partner in Spain)</v>
          </cell>
        </row>
        <row r="5">
          <cell r="A5" t="str">
            <v>Portugal com ACNUR</v>
          </cell>
          <cell r="B5" t="str">
            <v>Portugal com ACNUR (National partner in Portugal)</v>
          </cell>
        </row>
        <row r="6">
          <cell r="A6" t="str">
            <v>UNO-Flüchtlingshilfe</v>
          </cell>
          <cell r="B6" t="str">
            <v>UNO-Flüchtlingshilfe (National partner in Germany)</v>
          </cell>
        </row>
        <row r="7">
          <cell r="A7" t="str">
            <v>Private donors in MENA</v>
          </cell>
          <cell r="B7" t="str">
            <v>Private donors in the Middle East and North Africa</v>
          </cell>
        </row>
        <row r="8">
          <cell r="A8" t="str">
            <v>Netherlands</v>
          </cell>
          <cell r="B8" t="str">
            <v>Netherlands (Kingdom of the)</v>
          </cell>
        </row>
        <row r="9">
          <cell r="A9" t="str">
            <v>UN Population Fund</v>
          </cell>
          <cell r="B9" t="str">
            <v>UNFPA</v>
          </cell>
        </row>
        <row r="10">
          <cell r="A10" t="str">
            <v>United Nations Educational, Scientific and Cultural Organization</v>
          </cell>
          <cell r="B10" t="str">
            <v>UNESCO</v>
          </cell>
        </row>
        <row r="11">
          <cell r="A11" t="str">
            <v>United Nations Development Programme</v>
          </cell>
          <cell r="B11" t="str">
            <v>UNDP</v>
          </cell>
        </row>
      </sheetData>
    </sheetDataSet>
  </externalBook>
</externalLink>
</file>

<file path=xl/theme/theme1.xml><?xml version="1.0" encoding="utf-8"?>
<a:theme xmlns:a="http://schemas.openxmlformats.org/drawingml/2006/main" name="UNHCR">
  <a:themeElements>
    <a:clrScheme name="UNHCR2">
      <a:dk1>
        <a:sysClr val="windowText" lastClr="000000"/>
      </a:dk1>
      <a:lt1>
        <a:sysClr val="window" lastClr="FFFFFF"/>
      </a:lt1>
      <a:dk2>
        <a:srgbClr val="0072BC"/>
      </a:dk2>
      <a:lt2>
        <a:srgbClr val="E6E6E6"/>
      </a:lt2>
      <a:accent1>
        <a:srgbClr val="18375F"/>
      </a:accent1>
      <a:accent2>
        <a:srgbClr val="80B9DE"/>
      </a:accent2>
      <a:accent3>
        <a:srgbClr val="FAEB00"/>
      </a:accent3>
      <a:accent4>
        <a:srgbClr val="00B398"/>
      </a:accent4>
      <a:accent5>
        <a:srgbClr val="EF4A60"/>
      </a:accent5>
      <a:accent6>
        <a:srgbClr val="A5A5A5"/>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6FB8-5212-41E0-BE67-D4BF25588B2F}">
  <dimension ref="A1:U97"/>
  <sheetViews>
    <sheetView tabSelected="1" workbookViewId="0">
      <pane xSplit="2" ySplit="5" topLeftCell="C41" activePane="bottomRight" state="frozen"/>
      <selection pane="topRight" activeCell="C1" sqref="C1"/>
      <selection pane="bottomLeft" activeCell="A6" sqref="A6"/>
      <selection pane="bottomRight" activeCell="F53" sqref="F53"/>
    </sheetView>
  </sheetViews>
  <sheetFormatPr defaultColWidth="16.5" defaultRowHeight="12.75"/>
  <cols>
    <col min="1" max="1" width="19.5" style="1" customWidth="1"/>
    <col min="2" max="2" width="29.875" style="4" customWidth="1"/>
    <col min="3" max="3" width="11.75" style="4" customWidth="1"/>
    <col min="4" max="4" width="13.125" style="4" customWidth="1"/>
    <col min="5" max="5" width="12.25" style="4" customWidth="1"/>
    <col min="6" max="6" width="12.375" style="4" customWidth="1"/>
    <col min="7" max="7" width="15.25" style="4" customWidth="1"/>
    <col min="8" max="8" width="12.75" style="63" customWidth="1"/>
    <col min="9" max="9" width="8.125" style="9" customWidth="1"/>
    <col min="10" max="10" width="8.5" style="9" customWidth="1"/>
    <col min="11" max="11" width="16.5" style="4"/>
    <col min="12" max="12" width="11.875" style="4" bestFit="1" customWidth="1"/>
    <col min="13" max="13" width="8.25" style="4" bestFit="1" customWidth="1"/>
    <col min="14" max="14" width="12.125" style="4" bestFit="1" customWidth="1"/>
    <col min="15" max="15" width="10" style="4" bestFit="1" customWidth="1"/>
    <col min="16" max="16" width="16.5" style="4"/>
    <col min="17" max="17" width="8.25" style="4" customWidth="1"/>
    <col min="18" max="18" width="6.625" style="4" customWidth="1"/>
    <col min="19" max="19" width="5.625" style="4" customWidth="1"/>
    <col min="20" max="20" width="5.75" style="4" customWidth="1"/>
    <col min="21" max="21" width="6.25" style="4" customWidth="1"/>
    <col min="22" max="16384" width="16.5" style="4"/>
  </cols>
  <sheetData>
    <row r="1" spans="1:21" ht="14.25" customHeight="1">
      <c r="B1" s="2"/>
      <c r="C1" s="2"/>
      <c r="D1" s="2"/>
      <c r="E1" s="2"/>
      <c r="F1" s="2"/>
      <c r="G1" s="2"/>
      <c r="H1" s="2"/>
      <c r="I1" s="2"/>
      <c r="J1" s="3"/>
    </row>
    <row r="2" spans="1:21" ht="15.75">
      <c r="B2" s="5" t="s">
        <v>0</v>
      </c>
      <c r="D2" s="6"/>
      <c r="E2" s="6"/>
      <c r="F2" s="6"/>
      <c r="G2" s="6"/>
      <c r="H2" s="7"/>
      <c r="I2" s="8"/>
    </row>
    <row r="3" spans="1:21">
      <c r="D3" s="10" t="s">
        <v>1</v>
      </c>
      <c r="E3" s="10" t="s">
        <v>2</v>
      </c>
      <c r="F3" s="10" t="s">
        <v>3</v>
      </c>
      <c r="G3" s="10" t="s">
        <v>4</v>
      </c>
      <c r="H3" s="11"/>
      <c r="I3" s="12"/>
      <c r="J3" s="12"/>
    </row>
    <row r="4" spans="1:21" ht="49.5" customHeight="1">
      <c r="B4" s="13" t="s">
        <v>5</v>
      </c>
      <c r="C4" s="14"/>
      <c r="D4" s="15" t="str">
        <f>'[1]Budget and exp overview'!D6</f>
        <v>Attaining Favorable Protection Environments</v>
      </c>
      <c r="E4" s="15" t="str">
        <f>'[1]Budget and exp overview'!E6</f>
        <v>Realizing Basic Rights in Safe Environments</v>
      </c>
      <c r="F4" s="15" t="str">
        <f>'[1]Budget and exp overview'!F6</f>
        <v>Empowering Communities and Achieving Gender Equality</v>
      </c>
      <c r="G4" s="15" t="str">
        <f>'[1]Budget and exp overview'!G6</f>
        <v>Securing Solutions</v>
      </c>
      <c r="H4" s="73" t="s">
        <v>6</v>
      </c>
      <c r="I4" s="72" t="s">
        <v>7</v>
      </c>
      <c r="J4" s="72" t="s">
        <v>8</v>
      </c>
    </row>
    <row r="5" spans="1:21" ht="6.75" customHeight="1">
      <c r="B5" s="16"/>
      <c r="D5" s="17"/>
      <c r="E5" s="18"/>
      <c r="F5" s="17"/>
      <c r="G5" s="17"/>
      <c r="H5" s="19"/>
      <c r="I5" s="3"/>
      <c r="J5" s="3"/>
    </row>
    <row r="6" spans="1:21">
      <c r="A6" s="50"/>
      <c r="B6" s="362" t="s">
        <v>9</v>
      </c>
      <c r="C6" s="20" t="s">
        <v>10</v>
      </c>
      <c r="D6" s="21">
        <v>5639835.0087319985</v>
      </c>
      <c r="E6" s="22">
        <v>10912744.265297003</v>
      </c>
      <c r="F6" s="21">
        <v>2959129.8560369988</v>
      </c>
      <c r="G6" s="22">
        <v>2417954.740077999</v>
      </c>
      <c r="H6" s="74">
        <v>21929663.870143998</v>
      </c>
      <c r="I6" s="23">
        <f>H6/$H$38</f>
        <v>1.0149374465681591E-2</v>
      </c>
      <c r="J6" s="88"/>
      <c r="L6" s="24"/>
      <c r="N6" s="25"/>
    </row>
    <row r="7" spans="1:21" ht="16.5" customHeight="1">
      <c r="A7" s="50"/>
      <c r="B7" s="363"/>
      <c r="C7" s="4" t="s">
        <v>11</v>
      </c>
      <c r="D7" s="27">
        <v>5586604.3456698805</v>
      </c>
      <c r="E7" s="83">
        <v>9237030.0790268797</v>
      </c>
      <c r="F7" s="30">
        <v>2149140.1265366604</v>
      </c>
      <c r="G7" s="28">
        <v>1868648.9565243311</v>
      </c>
      <c r="H7" s="74">
        <v>18841423.507757753</v>
      </c>
      <c r="I7" s="29">
        <f>H7/$H$39</f>
        <v>2.1525801462510593E-2</v>
      </c>
      <c r="J7" s="89">
        <f>H7/H6</f>
        <v>0.85917520757850241</v>
      </c>
      <c r="L7" s="24"/>
      <c r="N7" s="24"/>
    </row>
    <row r="8" spans="1:21" ht="12.75" customHeight="1">
      <c r="A8" s="50"/>
      <c r="B8" s="364" t="s">
        <v>12</v>
      </c>
      <c r="C8" s="20" t="s">
        <v>10</v>
      </c>
      <c r="D8" s="30">
        <v>1973092.959</v>
      </c>
      <c r="E8" s="6">
        <v>3817817.1595800002</v>
      </c>
      <c r="F8" s="21">
        <v>1035249.838721</v>
      </c>
      <c r="G8" s="31">
        <v>845920.04292499996</v>
      </c>
      <c r="H8" s="75">
        <v>7672080.0002260003</v>
      </c>
      <c r="I8" s="23">
        <f t="shared" ref="I8" si="0">H8/$H$38</f>
        <v>3.5507526843113848E-3</v>
      </c>
      <c r="L8" s="24"/>
      <c r="N8" s="24"/>
    </row>
    <row r="9" spans="1:21" ht="12.75" customHeight="1">
      <c r="A9" s="50"/>
      <c r="B9" s="365"/>
      <c r="C9" s="32" t="s">
        <v>11</v>
      </c>
      <c r="D9" s="81">
        <v>962650.01309493615</v>
      </c>
      <c r="E9" s="28">
        <v>1591669.389192678</v>
      </c>
      <c r="F9" s="84">
        <v>370326.88247502735</v>
      </c>
      <c r="G9" s="28">
        <v>321994.33343838953</v>
      </c>
      <c r="H9" s="74">
        <v>3246640.6182010309</v>
      </c>
      <c r="I9" s="86">
        <f t="shared" ref="I9" si="1">H9/$H$39</f>
        <v>3.7091964595319998E-3</v>
      </c>
      <c r="J9" s="9">
        <f t="shared" ref="J9" si="2">H9/H8</f>
        <v>0.42317606413194242</v>
      </c>
      <c r="L9" s="24"/>
      <c r="N9" s="24"/>
    </row>
    <row r="10" spans="1:21" s="41" customFormat="1" ht="14.65" customHeight="1">
      <c r="A10" s="68"/>
      <c r="B10" s="34" t="s">
        <v>13</v>
      </c>
      <c r="C10" s="35" t="s">
        <v>10</v>
      </c>
      <c r="D10" s="36">
        <v>7612927.9677319983</v>
      </c>
      <c r="E10" s="37">
        <v>14730561.424877003</v>
      </c>
      <c r="F10" s="38">
        <v>3994379.6947579989</v>
      </c>
      <c r="G10" s="37">
        <v>3263874.7830029987</v>
      </c>
      <c r="H10" s="85">
        <v>29601743.870369997</v>
      </c>
      <c r="I10" s="45">
        <f t="shared" ref="I10" si="3">H10/$H$38</f>
        <v>1.3700127149992976E-2</v>
      </c>
      <c r="J10" s="87"/>
      <c r="K10" s="39"/>
      <c r="L10" s="24"/>
      <c r="M10" s="4"/>
      <c r="N10" s="40"/>
      <c r="O10" s="4"/>
      <c r="Q10" s="4"/>
      <c r="R10" s="4"/>
      <c r="S10" s="4"/>
      <c r="T10" s="4"/>
      <c r="U10" s="4"/>
    </row>
    <row r="11" spans="1:21" s="41" customFormat="1" ht="14.65" customHeight="1">
      <c r="A11" s="68"/>
      <c r="B11" s="42"/>
      <c r="C11" s="43" t="s">
        <v>11</v>
      </c>
      <c r="D11" s="38">
        <v>6549254.358764817</v>
      </c>
      <c r="E11" s="44">
        <v>10828699.468219558</v>
      </c>
      <c r="F11" s="38">
        <v>2519467.0090116877</v>
      </c>
      <c r="G11" s="44">
        <v>2190643.2899627206</v>
      </c>
      <c r="H11" s="77">
        <v>22088064.125958782</v>
      </c>
      <c r="I11" s="45">
        <f t="shared" ref="I11" si="4">H11/$H$39</f>
        <v>2.523499792204259E-2</v>
      </c>
      <c r="J11" s="9">
        <f t="shared" ref="J11" si="5">H11/H10</f>
        <v>0.74617442211125717</v>
      </c>
      <c r="K11" s="39"/>
      <c r="L11" s="24"/>
      <c r="M11" s="4"/>
      <c r="N11" s="40"/>
      <c r="O11" s="4"/>
      <c r="Q11" s="4"/>
      <c r="R11" s="4"/>
      <c r="S11" s="4"/>
      <c r="T11" s="4"/>
      <c r="U11" s="4"/>
    </row>
    <row r="12" spans="1:21" s="41" customFormat="1" ht="6.75" customHeight="1">
      <c r="A12" s="68"/>
      <c r="B12" s="42"/>
      <c r="C12" s="46"/>
      <c r="D12" s="47"/>
      <c r="E12" s="48"/>
      <c r="F12" s="47"/>
      <c r="G12" s="48"/>
      <c r="H12" s="78"/>
      <c r="I12" s="49"/>
      <c r="J12" s="49"/>
      <c r="K12" s="39"/>
      <c r="L12" s="24"/>
      <c r="M12" s="4"/>
      <c r="N12" s="40"/>
      <c r="O12" s="4"/>
      <c r="Q12" s="4"/>
      <c r="R12" s="4"/>
      <c r="S12" s="4"/>
      <c r="T12" s="4"/>
      <c r="U12" s="4"/>
    </row>
    <row r="13" spans="1:21" ht="14.25">
      <c r="B13" s="82" t="s">
        <v>14</v>
      </c>
      <c r="C13" s="4" t="s">
        <v>10</v>
      </c>
      <c r="D13" s="30">
        <v>1152779.3449799998</v>
      </c>
      <c r="E13" s="6">
        <v>2230559.2567800004</v>
      </c>
      <c r="F13" s="30">
        <v>604844.60484099993</v>
      </c>
      <c r="G13" s="6">
        <v>494228.69238299993</v>
      </c>
      <c r="H13" s="74">
        <v>4482411.8989840001</v>
      </c>
      <c r="I13" s="45">
        <f t="shared" ref="I13" si="6">H13/$H$38</f>
        <v>2.0745268665131079E-3</v>
      </c>
      <c r="L13" s="24"/>
      <c r="N13" s="24"/>
    </row>
    <row r="14" spans="1:21">
      <c r="B14" s="50"/>
      <c r="C14" s="32" t="s">
        <v>11</v>
      </c>
      <c r="D14" s="51">
        <v>729661.61949252256</v>
      </c>
      <c r="E14" s="83">
        <v>1206440.6050140127</v>
      </c>
      <c r="F14" s="51">
        <v>280697.35535514646</v>
      </c>
      <c r="G14" s="6">
        <v>244062.643336712</v>
      </c>
      <c r="H14" s="74">
        <v>2460862.2231983934</v>
      </c>
      <c r="I14" s="33">
        <f t="shared" ref="I14" si="7">H14/$H$39</f>
        <v>2.8114665339033637E-3</v>
      </c>
      <c r="J14" s="9">
        <f t="shared" ref="J14" si="8">H14/H13</f>
        <v>0.54900403592007718</v>
      </c>
      <c r="L14" s="24"/>
      <c r="N14" s="24"/>
    </row>
    <row r="15" spans="1:21">
      <c r="B15" s="20" t="s">
        <v>15</v>
      </c>
      <c r="C15" s="4" t="s">
        <v>10</v>
      </c>
      <c r="D15" s="30">
        <v>12964393.997019697</v>
      </c>
      <c r="E15" s="6">
        <v>48524058.987874039</v>
      </c>
      <c r="F15" s="30">
        <v>14783685.108360002</v>
      </c>
      <c r="G15" s="22">
        <v>17084522.086283997</v>
      </c>
      <c r="H15" s="79">
        <v>93356660.179537743</v>
      </c>
      <c r="I15" s="23">
        <f t="shared" ref="I15" si="9">H15/$H$38</f>
        <v>4.3206850257175973E-2</v>
      </c>
      <c r="J15" s="88"/>
      <c r="L15" s="24"/>
      <c r="N15" s="24"/>
    </row>
    <row r="16" spans="1:21">
      <c r="B16" s="32"/>
      <c r="C16" s="32" t="s">
        <v>11</v>
      </c>
      <c r="D16" s="51">
        <v>2326624.3898230107</v>
      </c>
      <c r="E16" s="83">
        <v>23257397.548857488</v>
      </c>
      <c r="F16" s="51">
        <v>3283954.2558978046</v>
      </c>
      <c r="G16" s="6">
        <v>3690356.6730333688</v>
      </c>
      <c r="H16" s="76">
        <v>32558332.867611673</v>
      </c>
      <c r="I16" s="33">
        <f t="shared" ref="I16" si="10">H16/$H$39</f>
        <v>3.7196988272673613E-2</v>
      </c>
      <c r="J16" s="9">
        <f t="shared" ref="J16" si="11">H16/H15</f>
        <v>0.34875211693517638</v>
      </c>
      <c r="L16" s="24"/>
      <c r="N16" s="24"/>
    </row>
    <row r="17" spans="2:14">
      <c r="B17" s="4" t="s">
        <v>16</v>
      </c>
      <c r="C17" s="4" t="s">
        <v>10</v>
      </c>
      <c r="D17" s="30">
        <v>5770126.3429099983</v>
      </c>
      <c r="E17" s="6">
        <v>7820048.9927100008</v>
      </c>
      <c r="F17" s="30">
        <v>6395900.8350100005</v>
      </c>
      <c r="G17" s="22">
        <v>967374.17897899984</v>
      </c>
      <c r="H17" s="74">
        <v>20953450.349608999</v>
      </c>
      <c r="I17" s="23">
        <f t="shared" ref="I17" si="12">H17/$H$38</f>
        <v>9.6975683350887659E-3</v>
      </c>
      <c r="J17" s="88"/>
      <c r="L17" s="24"/>
      <c r="N17" s="25"/>
    </row>
    <row r="18" spans="2:14">
      <c r="B18" s="52"/>
      <c r="C18" s="4" t="s">
        <v>11</v>
      </c>
      <c r="D18" s="51">
        <v>2999326.5605812548</v>
      </c>
      <c r="E18" s="83">
        <v>4055744.8977436442</v>
      </c>
      <c r="F18" s="51">
        <v>2598590.9895722349</v>
      </c>
      <c r="G18" s="83">
        <v>180702.95428979286</v>
      </c>
      <c r="H18" s="76">
        <v>9834365.4021869265</v>
      </c>
      <c r="I18" s="29">
        <f t="shared" ref="I18" si="13">H18/$H$39</f>
        <v>1.1235488500648413E-2</v>
      </c>
      <c r="J18" s="89">
        <f t="shared" ref="J18" si="14">H18/H17</f>
        <v>0.46934348463380593</v>
      </c>
      <c r="L18" s="24"/>
      <c r="N18" s="24"/>
    </row>
    <row r="19" spans="2:14">
      <c r="B19" s="4" t="s">
        <v>17</v>
      </c>
      <c r="C19" s="53" t="s">
        <v>10</v>
      </c>
      <c r="D19" s="30">
        <v>280941.33814400004</v>
      </c>
      <c r="E19" s="6">
        <v>1060559.8131670002</v>
      </c>
      <c r="F19" s="30">
        <v>125750.98918400001</v>
      </c>
      <c r="G19" s="6">
        <v>4744489.3491999991</v>
      </c>
      <c r="H19" s="74">
        <v>6211741.4896949995</v>
      </c>
      <c r="I19" s="23">
        <f t="shared" ref="I19" si="15">H19/$H$38</f>
        <v>2.8748863109004591E-3</v>
      </c>
      <c r="L19" s="24"/>
      <c r="N19" s="25"/>
    </row>
    <row r="20" spans="2:14">
      <c r="B20" s="52"/>
      <c r="C20" s="4" t="s">
        <v>11</v>
      </c>
      <c r="D20" s="51">
        <v>111669.16786227032</v>
      </c>
      <c r="E20" s="83">
        <v>433117.1148591924</v>
      </c>
      <c r="F20" s="51">
        <v>43511.912338693808</v>
      </c>
      <c r="G20" s="83">
        <v>321614.74120946095</v>
      </c>
      <c r="H20" s="76">
        <v>909912.93626961741</v>
      </c>
      <c r="I20" s="33">
        <f t="shared" ref="I20" si="16">H20/$H$39</f>
        <v>1.0395501808154392E-3</v>
      </c>
      <c r="J20" s="9">
        <f t="shared" ref="J20" si="17">H20/H19</f>
        <v>0.14648274365234326</v>
      </c>
      <c r="L20" s="24"/>
      <c r="N20" s="24"/>
    </row>
    <row r="21" spans="2:14">
      <c r="B21" s="4" t="s">
        <v>18</v>
      </c>
      <c r="C21" s="53" t="s">
        <v>10</v>
      </c>
      <c r="D21" s="30">
        <v>116384695.84226102</v>
      </c>
      <c r="E21" s="6">
        <v>261354417.72860005</v>
      </c>
      <c r="F21" s="30">
        <v>24561640.361779999</v>
      </c>
      <c r="G21" s="6">
        <v>29349027.434813999</v>
      </c>
      <c r="H21" s="74">
        <v>431649781.36745507</v>
      </c>
      <c r="I21" s="23">
        <f t="shared" ref="I21" si="18">H21/$H$38</f>
        <v>0.19977393612003061</v>
      </c>
      <c r="J21" s="88"/>
      <c r="L21" s="24"/>
      <c r="N21" s="25"/>
    </row>
    <row r="22" spans="2:14">
      <c r="B22" s="52"/>
      <c r="C22" s="4" t="s">
        <v>11</v>
      </c>
      <c r="D22" s="51">
        <v>62175269.74454809</v>
      </c>
      <c r="E22" s="6">
        <v>102261102.53016239</v>
      </c>
      <c r="F22" s="51">
        <v>5141404.755260624</v>
      </c>
      <c r="G22" s="83">
        <v>2992960.8508838168</v>
      </c>
      <c r="H22" s="76">
        <v>172570737.8808549</v>
      </c>
      <c r="I22" s="33">
        <f t="shared" ref="I22" si="19">H22/$H$39</f>
        <v>0.19715726045501508</v>
      </c>
      <c r="J22" s="9">
        <f t="shared" ref="J22" si="20">H22/H21</f>
        <v>0.39979340968077265</v>
      </c>
      <c r="L22" s="24"/>
      <c r="N22" s="24"/>
    </row>
    <row r="23" spans="2:14">
      <c r="B23" s="20" t="s">
        <v>19</v>
      </c>
      <c r="C23" s="4" t="s">
        <v>10</v>
      </c>
      <c r="D23" s="30">
        <v>24593820.869768988</v>
      </c>
      <c r="E23" s="22">
        <v>71194231.646263286</v>
      </c>
      <c r="F23" s="30">
        <v>27981966.526437998</v>
      </c>
      <c r="G23" s="6">
        <v>29665886.593506005</v>
      </c>
      <c r="H23" s="74">
        <v>153435905.63597628</v>
      </c>
      <c r="I23" s="23">
        <f t="shared" ref="I23" si="21">H23/$H$38</f>
        <v>7.1012418247807935E-2</v>
      </c>
      <c r="J23" s="88"/>
      <c r="L23" s="24"/>
      <c r="N23" s="25"/>
    </row>
    <row r="24" spans="2:14">
      <c r="B24" s="52"/>
      <c r="C24" s="32" t="s">
        <v>11</v>
      </c>
      <c r="D24" s="51">
        <v>16397548.014110837</v>
      </c>
      <c r="E24" s="6">
        <v>34151702.873972394</v>
      </c>
      <c r="F24" s="51">
        <v>12323821.440789599</v>
      </c>
      <c r="G24" s="83">
        <v>8461108.9698209427</v>
      </c>
      <c r="H24" s="76">
        <v>71334181.298693776</v>
      </c>
      <c r="I24" s="33">
        <f t="shared" ref="I24" si="22">H24/$H$39</f>
        <v>8.1497314865523959E-2</v>
      </c>
      <c r="J24" s="9">
        <f t="shared" ref="J24" si="23">H24/H23</f>
        <v>0.46491191877820787</v>
      </c>
      <c r="L24" s="24"/>
      <c r="N24" s="24"/>
    </row>
    <row r="25" spans="2:14">
      <c r="B25" s="20" t="s">
        <v>20</v>
      </c>
      <c r="C25" s="4" t="s">
        <v>10</v>
      </c>
      <c r="D25" s="30">
        <v>18404003.501338486</v>
      </c>
      <c r="E25" s="22">
        <v>40268627.992177986</v>
      </c>
      <c r="F25" s="30">
        <v>21453472.82190901</v>
      </c>
      <c r="G25" s="6">
        <v>10362776.352538796</v>
      </c>
      <c r="H25" s="74">
        <v>90488880.66796428</v>
      </c>
      <c r="I25" s="23">
        <f t="shared" ref="I25" si="24">H25/$H$38</f>
        <v>4.187959926416851E-2</v>
      </c>
      <c r="J25" s="88"/>
      <c r="L25" s="24"/>
      <c r="N25" s="25"/>
    </row>
    <row r="26" spans="2:14">
      <c r="B26" s="32"/>
      <c r="C26" s="4" t="s">
        <v>11</v>
      </c>
      <c r="D26" s="51">
        <v>8232912.2289117137</v>
      </c>
      <c r="E26" s="6">
        <v>18104852.048845861</v>
      </c>
      <c r="F26" s="51">
        <v>7899124.2388865137</v>
      </c>
      <c r="G26" s="6">
        <v>3202102.56574263</v>
      </c>
      <c r="H26" s="76">
        <v>37438991.082386717</v>
      </c>
      <c r="I26" s="29">
        <f t="shared" ref="I26" si="25">H26/$H$39</f>
        <v>4.2773004314898964E-2</v>
      </c>
      <c r="J26" s="89">
        <f t="shared" ref="J26" si="26">H26/H25</f>
        <v>0.41374134375430749</v>
      </c>
      <c r="L26" s="24"/>
      <c r="N26" s="24"/>
    </row>
    <row r="27" spans="2:14">
      <c r="B27" s="4" t="s">
        <v>21</v>
      </c>
      <c r="C27" s="53" t="s">
        <v>10</v>
      </c>
      <c r="D27" s="30">
        <v>30479657.22405009</v>
      </c>
      <c r="E27" s="22">
        <v>68315752.966798455</v>
      </c>
      <c r="F27" s="30">
        <v>26863342.93048</v>
      </c>
      <c r="G27" s="22">
        <v>48515749.390232705</v>
      </c>
      <c r="H27" s="74">
        <v>174174502.51156124</v>
      </c>
      <c r="I27" s="23">
        <f t="shared" ref="I27" si="27">H27/$H$38</f>
        <v>8.0610549200908765E-2</v>
      </c>
      <c r="L27" s="24"/>
      <c r="N27" s="25"/>
    </row>
    <row r="28" spans="2:14">
      <c r="C28" s="32" t="s">
        <v>11</v>
      </c>
      <c r="D28" s="51">
        <v>13877381.08760879</v>
      </c>
      <c r="E28" s="83">
        <v>20457185.277156129</v>
      </c>
      <c r="F28" s="51">
        <v>5045192.0254605515</v>
      </c>
      <c r="G28" s="6">
        <v>10605583.162026932</v>
      </c>
      <c r="H28" s="74">
        <v>49985341.552252404</v>
      </c>
      <c r="I28" s="33">
        <f t="shared" ref="I28" si="28">H28/$H$39</f>
        <v>5.7106860203346391E-2</v>
      </c>
      <c r="J28" s="9">
        <f t="shared" ref="J28" si="29">H28/H27</f>
        <v>0.28698426481186307</v>
      </c>
      <c r="L28" s="24"/>
      <c r="N28" s="24"/>
    </row>
    <row r="29" spans="2:14">
      <c r="B29" s="20" t="s">
        <v>22</v>
      </c>
      <c r="C29" s="4" t="s">
        <v>10</v>
      </c>
      <c r="D29" s="30">
        <v>77439764.026524037</v>
      </c>
      <c r="E29" s="6">
        <v>78079356.946388021</v>
      </c>
      <c r="F29" s="30">
        <v>98481759.193769097</v>
      </c>
      <c r="G29" s="22">
        <v>24817948.807240009</v>
      </c>
      <c r="H29" s="79">
        <v>278818828.97392118</v>
      </c>
      <c r="I29" s="23">
        <f t="shared" ref="I29" si="30">H29/$H$38</f>
        <v>0.12904149922661703</v>
      </c>
      <c r="J29" s="88"/>
      <c r="L29" s="24"/>
      <c r="N29" s="25"/>
    </row>
    <row r="30" spans="2:14" ht="15" customHeight="1">
      <c r="B30" s="52"/>
      <c r="C30" s="32" t="s">
        <v>11</v>
      </c>
      <c r="D30" s="51">
        <v>10042327.842190275</v>
      </c>
      <c r="E30" s="83">
        <v>55702401.432159051</v>
      </c>
      <c r="F30" s="51">
        <v>36313995.255467415</v>
      </c>
      <c r="G30" s="6">
        <v>24061261.035229065</v>
      </c>
      <c r="H30" s="76">
        <v>126119985.5650458</v>
      </c>
      <c r="I30" s="33">
        <f t="shared" ref="I30" si="31">H30/$H$39</f>
        <v>0.14408856998570593</v>
      </c>
      <c r="J30" s="9">
        <f t="shared" ref="J30" si="32">H30/H29</f>
        <v>0.45233668769494118</v>
      </c>
      <c r="L30" s="24"/>
      <c r="N30" s="24"/>
    </row>
    <row r="31" spans="2:14" ht="15" customHeight="1">
      <c r="B31" s="4" t="s">
        <v>23</v>
      </c>
      <c r="C31" s="4" t="s">
        <v>10</v>
      </c>
      <c r="D31" s="30">
        <v>121969060.33809401</v>
      </c>
      <c r="E31" s="6">
        <v>243489562.09939986</v>
      </c>
      <c r="F31" s="30">
        <v>33312323.387265</v>
      </c>
      <c r="G31" s="22">
        <v>19443477.321254902</v>
      </c>
      <c r="H31" s="74">
        <v>418214423.1460138</v>
      </c>
      <c r="I31" s="23">
        <f t="shared" ref="I31" si="33">H31/$H$38</f>
        <v>0.19355585259273914</v>
      </c>
      <c r="J31" s="88"/>
      <c r="L31" s="24"/>
      <c r="N31" s="25"/>
    </row>
    <row r="32" spans="2:14" ht="15" customHeight="1">
      <c r="B32" s="52"/>
      <c r="C32" s="32" t="s">
        <v>11</v>
      </c>
      <c r="D32" s="51">
        <v>42346425.260323457</v>
      </c>
      <c r="E32" s="6">
        <v>89513185.812444329</v>
      </c>
      <c r="F32" s="51">
        <v>8227260.2002030741</v>
      </c>
      <c r="G32" s="83">
        <v>5414700.1565793641</v>
      </c>
      <c r="H32" s="76">
        <v>145501571.42955023</v>
      </c>
      <c r="I32" s="33">
        <f t="shared" ref="I32" si="34">H32/$H$39</f>
        <v>0.16623149189264916</v>
      </c>
      <c r="J32" s="89">
        <f t="shared" ref="J32" si="35">H32/H31</f>
        <v>0.34791141428125821</v>
      </c>
      <c r="L32" s="24"/>
      <c r="N32" s="24"/>
    </row>
    <row r="33" spans="2:14">
      <c r="B33" s="4" t="s">
        <v>24</v>
      </c>
      <c r="C33" s="4" t="s">
        <v>10</v>
      </c>
      <c r="D33" s="30">
        <v>92411805.549629956</v>
      </c>
      <c r="E33" s="22">
        <v>187087622.34644917</v>
      </c>
      <c r="F33" s="30">
        <v>48754415.051163785</v>
      </c>
      <c r="G33" s="6">
        <v>15139157.113458572</v>
      </c>
      <c r="H33" s="74">
        <v>343393000.06070149</v>
      </c>
      <c r="I33" s="23">
        <f t="shared" ref="I33" si="36">H33/$H$38</f>
        <v>0.15892738562467515</v>
      </c>
      <c r="L33" s="24"/>
      <c r="N33" s="25"/>
    </row>
    <row r="34" spans="2:14">
      <c r="B34" s="32"/>
      <c r="C34" s="4" t="s">
        <v>11</v>
      </c>
      <c r="D34" s="51">
        <v>49458753.155364126</v>
      </c>
      <c r="E34" s="6">
        <v>94197116.729088962</v>
      </c>
      <c r="F34" s="51">
        <v>12751065.624594746</v>
      </c>
      <c r="G34" s="83">
        <v>5764619.0309788743</v>
      </c>
      <c r="H34" s="76">
        <v>162171554.54002672</v>
      </c>
      <c r="I34" s="33">
        <f t="shared" ref="I34" si="37">H34/$H$39</f>
        <v>0.18527648319448872</v>
      </c>
      <c r="J34" s="89">
        <f t="shared" ref="J34" si="38">H34/H33</f>
        <v>0.47226226076640965</v>
      </c>
      <c r="L34" s="24"/>
      <c r="N34" s="24"/>
    </row>
    <row r="35" spans="2:14">
      <c r="B35" s="4" t="s">
        <v>25</v>
      </c>
      <c r="C35" s="53" t="s">
        <v>10</v>
      </c>
      <c r="D35" s="30">
        <v>48817750.44100447</v>
      </c>
      <c r="E35" s="22">
        <v>52448307.984803997</v>
      </c>
      <c r="F35" s="30">
        <v>0</v>
      </c>
      <c r="G35" s="6">
        <v>14643789.415240996</v>
      </c>
      <c r="H35" s="74">
        <v>115909847.84104946</v>
      </c>
      <c r="I35" s="23">
        <f t="shared" ref="I35" si="39">H35/$H$38</f>
        <v>5.3644800803381451E-2</v>
      </c>
      <c r="L35" s="24"/>
      <c r="N35" s="25"/>
    </row>
    <row r="36" spans="2:14">
      <c r="B36" s="32"/>
      <c r="C36" s="32" t="s">
        <v>11</v>
      </c>
      <c r="D36" s="51">
        <v>16652786.896101436</v>
      </c>
      <c r="E36" s="6">
        <v>15548440.228621582</v>
      </c>
      <c r="F36" s="51">
        <v>0</v>
      </c>
      <c r="G36" s="6">
        <v>10119738.021735895</v>
      </c>
      <c r="H36" s="76">
        <v>42320965.146458909</v>
      </c>
      <c r="I36" s="33">
        <f t="shared" ref="I36" si="40">H36/$H$39</f>
        <v>4.8350523678288619E-2</v>
      </c>
      <c r="J36" s="89">
        <f t="shared" ref="J36" si="41">H36/H35</f>
        <v>0.36511966786890165</v>
      </c>
      <c r="L36" s="24"/>
      <c r="N36" s="24"/>
    </row>
    <row r="37" spans="2:14" ht="6.75" customHeight="1">
      <c r="B37" s="54"/>
      <c r="C37" s="55"/>
      <c r="D37" s="329"/>
      <c r="E37" s="56"/>
      <c r="F37" s="330"/>
      <c r="G37" s="56"/>
      <c r="H37" s="80"/>
      <c r="I37" s="57"/>
      <c r="L37" s="25"/>
      <c r="N37" s="25"/>
    </row>
    <row r="38" spans="2:14">
      <c r="B38" s="58" t="s">
        <v>6</v>
      </c>
      <c r="C38" s="58" t="s">
        <v>10</v>
      </c>
      <c r="D38" s="59">
        <v>558281726.78345668</v>
      </c>
      <c r="E38" s="60">
        <v>1076603668.1862888</v>
      </c>
      <c r="F38" s="59">
        <v>307313481.50495785</v>
      </c>
      <c r="G38" s="59">
        <v>218492301.51813498</v>
      </c>
      <c r="H38" s="60">
        <v>2160691177.9928389</v>
      </c>
      <c r="I38" s="61">
        <f>H38/$H$38</f>
        <v>1</v>
      </c>
      <c r="J38" s="114"/>
      <c r="L38" s="25"/>
      <c r="N38" s="25"/>
    </row>
    <row r="39" spans="2:14">
      <c r="B39" s="58"/>
      <c r="C39" s="58" t="s">
        <v>11</v>
      </c>
      <c r="D39" s="59">
        <v>231899940.32568261</v>
      </c>
      <c r="E39" s="59">
        <v>469717386.56714463</v>
      </c>
      <c r="F39" s="59">
        <v>96428085.062838092</v>
      </c>
      <c r="G39" s="59">
        <v>77249454.094829574</v>
      </c>
      <c r="H39" s="59">
        <v>875294866.05049467</v>
      </c>
      <c r="I39" s="61">
        <f>H39/$H$39</f>
        <v>1</v>
      </c>
      <c r="J39" s="114">
        <f>H39/H38</f>
        <v>0.40509947694773973</v>
      </c>
      <c r="L39" s="25"/>
      <c r="N39" s="62"/>
    </row>
    <row r="40" spans="2:14" ht="14.25">
      <c r="B40" s="4" t="s">
        <v>26</v>
      </c>
      <c r="C40" s="63"/>
      <c r="D40" s="7"/>
      <c r="E40" s="7"/>
      <c r="F40" s="7"/>
      <c r="G40" s="7"/>
      <c r="H40" s="7"/>
      <c r="I40" s="64"/>
      <c r="J40" s="3"/>
      <c r="K40" s="65"/>
      <c r="L40" s="9"/>
      <c r="M40" s="9"/>
    </row>
    <row r="41" spans="2:14" ht="14.25">
      <c r="B41" s="4" t="s">
        <v>27</v>
      </c>
    </row>
    <row r="44" spans="2:14" ht="25.5">
      <c r="B44" s="118" t="s">
        <v>28</v>
      </c>
      <c r="D44" s="66"/>
      <c r="E44" s="66"/>
      <c r="F44" s="66"/>
      <c r="G44" s="66"/>
      <c r="H44" s="66"/>
      <c r="I44" s="66"/>
      <c r="J44" s="66"/>
    </row>
    <row r="45" spans="2:14" ht="25.5">
      <c r="B45" s="115" t="s">
        <v>29</v>
      </c>
      <c r="C45" s="117" t="s">
        <v>30</v>
      </c>
      <c r="H45" s="4"/>
      <c r="I45" s="69"/>
      <c r="J45" s="4"/>
    </row>
    <row r="46" spans="2:14" ht="14.25" customHeight="1">
      <c r="B46" s="4" t="s">
        <v>31</v>
      </c>
      <c r="C46" s="4">
        <v>151975942.14646769</v>
      </c>
      <c r="H46" s="4"/>
      <c r="I46" s="69"/>
      <c r="J46" s="4"/>
    </row>
    <row r="47" spans="2:14">
      <c r="B47" s="4" t="s">
        <v>32</v>
      </c>
      <c r="C47" s="4">
        <v>94363461.843163028</v>
      </c>
      <c r="H47" s="4"/>
      <c r="I47" s="69"/>
      <c r="J47" s="4"/>
    </row>
    <row r="48" spans="2:14">
      <c r="B48" s="4" t="s">
        <v>33</v>
      </c>
      <c r="C48" s="4">
        <v>72537402.588815823</v>
      </c>
      <c r="H48" s="4"/>
      <c r="I48" s="69"/>
      <c r="J48" s="4"/>
    </row>
    <row r="49" spans="2:11">
      <c r="B49" s="4" t="s">
        <v>34</v>
      </c>
      <c r="C49" s="4">
        <v>69575383.59201324</v>
      </c>
      <c r="D49" s="63"/>
      <c r="E49" s="63"/>
      <c r="F49" s="63"/>
      <c r="G49" s="63"/>
      <c r="I49" s="63"/>
      <c r="J49" s="63"/>
      <c r="K49" s="67"/>
    </row>
    <row r="50" spans="2:11">
      <c r="B50" s="4" t="s">
        <v>35</v>
      </c>
      <c r="C50" s="4">
        <v>64824427.631422415</v>
      </c>
      <c r="I50" s="70"/>
      <c r="J50" s="70"/>
    </row>
    <row r="51" spans="2:11">
      <c r="B51" s="4" t="s">
        <v>36</v>
      </c>
      <c r="C51" s="4">
        <v>59030217.20637586</v>
      </c>
      <c r="I51" s="70"/>
      <c r="J51" s="70"/>
    </row>
    <row r="52" spans="2:11">
      <c r="B52" s="4" t="s">
        <v>37</v>
      </c>
      <c r="C52" s="4">
        <v>55701851.582605965</v>
      </c>
      <c r="I52" s="70"/>
      <c r="J52" s="70"/>
    </row>
    <row r="53" spans="2:11">
      <c r="B53" s="4" t="s">
        <v>38</v>
      </c>
      <c r="C53" s="4">
        <v>43470658.345882326</v>
      </c>
      <c r="I53" s="70"/>
      <c r="J53" s="70"/>
    </row>
    <row r="54" spans="2:11">
      <c r="B54" s="4" t="s">
        <v>39</v>
      </c>
      <c r="C54" s="4">
        <v>37347215.544702888</v>
      </c>
      <c r="I54" s="70"/>
      <c r="J54" s="70"/>
    </row>
    <row r="55" spans="2:11">
      <c r="B55" s="4" t="s">
        <v>40</v>
      </c>
      <c r="C55" s="4">
        <v>37191398.806545444</v>
      </c>
      <c r="I55" s="70"/>
      <c r="J55" s="70"/>
    </row>
    <row r="56" spans="2:11">
      <c r="B56" s="4" t="s">
        <v>41</v>
      </c>
      <c r="C56" s="4">
        <v>35670910.480967693</v>
      </c>
      <c r="H56" s="71"/>
      <c r="I56" s="70"/>
      <c r="J56" s="70"/>
    </row>
    <row r="57" spans="2:11">
      <c r="B57" s="4" t="s">
        <v>42</v>
      </c>
      <c r="C57" s="4">
        <v>28150371.662304536</v>
      </c>
      <c r="I57" s="70"/>
      <c r="J57" s="70"/>
    </row>
    <row r="58" spans="2:11">
      <c r="B58" s="4" t="s">
        <v>43</v>
      </c>
      <c r="C58" s="4">
        <v>24256243.858190365</v>
      </c>
      <c r="I58" s="63"/>
      <c r="J58" s="63"/>
      <c r="K58" s="63"/>
    </row>
    <row r="59" spans="2:11">
      <c r="B59" s="4" t="s">
        <v>44</v>
      </c>
      <c r="C59" s="4">
        <v>22155330.412401326</v>
      </c>
      <c r="I59" s="70"/>
      <c r="J59" s="70"/>
    </row>
    <row r="60" spans="2:11">
      <c r="B60" s="4" t="s">
        <v>45</v>
      </c>
      <c r="C60" s="4">
        <v>17444108.796971269</v>
      </c>
      <c r="I60" s="70"/>
      <c r="J60" s="70"/>
    </row>
    <row r="61" spans="2:11">
      <c r="B61" s="4" t="s">
        <v>46</v>
      </c>
      <c r="C61" s="4">
        <v>17081447.250074603</v>
      </c>
      <c r="I61" s="70"/>
      <c r="J61" s="70"/>
    </row>
    <row r="62" spans="2:11">
      <c r="B62" s="4" t="s">
        <v>47</v>
      </c>
      <c r="C62" s="4">
        <v>17034553.908973452</v>
      </c>
      <c r="I62" s="70"/>
      <c r="J62" s="70"/>
    </row>
    <row r="63" spans="2:11">
      <c r="B63" s="4" t="s">
        <v>48</v>
      </c>
      <c r="C63" s="4">
        <v>11818703.632078063</v>
      </c>
      <c r="I63" s="70"/>
      <c r="J63" s="70"/>
    </row>
    <row r="64" spans="2:11">
      <c r="B64" s="4" t="s">
        <v>49</v>
      </c>
      <c r="C64" s="4">
        <v>11806156.124226948</v>
      </c>
      <c r="I64" s="70"/>
      <c r="J64" s="70"/>
    </row>
    <row r="65" spans="2:10">
      <c r="B65" s="4" t="s">
        <v>50</v>
      </c>
      <c r="C65" s="63">
        <v>3859080.6363121201</v>
      </c>
      <c r="G65" s="63"/>
      <c r="I65" s="70"/>
      <c r="J65" s="70"/>
    </row>
    <row r="66" spans="2:10">
      <c r="B66" s="4" t="s">
        <v>51</v>
      </c>
      <c r="C66" s="4">
        <v>0</v>
      </c>
      <c r="H66" s="4"/>
      <c r="I66" s="70"/>
      <c r="J66" s="70"/>
    </row>
    <row r="67" spans="2:10">
      <c r="B67" s="116" t="s">
        <v>52</v>
      </c>
      <c r="C67" s="116">
        <v>875294866.05049503</v>
      </c>
      <c r="H67" s="4"/>
      <c r="I67" s="70"/>
      <c r="J67" s="70"/>
    </row>
    <row r="68" spans="2:10">
      <c r="H68" s="4"/>
      <c r="I68" s="70"/>
      <c r="J68" s="70"/>
    </row>
    <row r="69" spans="2:10">
      <c r="H69" s="4"/>
      <c r="I69" s="70"/>
      <c r="J69" s="70"/>
    </row>
    <row r="70" spans="2:10">
      <c r="G70" s="63"/>
      <c r="I70" s="70"/>
      <c r="J70" s="70"/>
    </row>
    <row r="71" spans="2:10">
      <c r="I71" s="70"/>
      <c r="J71" s="70"/>
    </row>
    <row r="72" spans="2:10">
      <c r="I72" s="70"/>
      <c r="J72" s="70"/>
    </row>
    <row r="73" spans="2:10">
      <c r="I73" s="70"/>
      <c r="J73" s="70"/>
    </row>
    <row r="74" spans="2:10">
      <c r="I74" s="70"/>
      <c r="J74" s="70"/>
    </row>
    <row r="75" spans="2:10">
      <c r="I75" s="70"/>
      <c r="J75" s="70"/>
    </row>
    <row r="76" spans="2:10">
      <c r="I76" s="70"/>
      <c r="J76" s="70"/>
    </row>
    <row r="77" spans="2:10">
      <c r="I77" s="70"/>
      <c r="J77" s="70"/>
    </row>
    <row r="78" spans="2:10">
      <c r="I78" s="70"/>
      <c r="J78" s="70"/>
    </row>
    <row r="79" spans="2:10">
      <c r="I79" s="70"/>
      <c r="J79" s="70"/>
    </row>
    <row r="80" spans="2:10">
      <c r="I80" s="70"/>
      <c r="J80" s="70"/>
    </row>
    <row r="81" spans="2:10">
      <c r="I81" s="70"/>
      <c r="J81" s="70"/>
    </row>
    <row r="82" spans="2:10">
      <c r="I82" s="70"/>
      <c r="J82" s="70"/>
    </row>
    <row r="83" spans="2:10">
      <c r="I83" s="70"/>
      <c r="J83" s="70"/>
    </row>
    <row r="84" spans="2:10">
      <c r="I84" s="70"/>
      <c r="J84" s="70"/>
    </row>
    <row r="85" spans="2:10">
      <c r="I85" s="70"/>
      <c r="J85" s="70"/>
    </row>
    <row r="86" spans="2:10">
      <c r="I86" s="70"/>
      <c r="J86" s="70"/>
    </row>
    <row r="87" spans="2:10">
      <c r="B87" s="63"/>
      <c r="C87" s="63"/>
      <c r="I87" s="70"/>
      <c r="J87" s="70"/>
    </row>
    <row r="88" spans="2:10">
      <c r="I88" s="70"/>
      <c r="J88" s="70"/>
    </row>
    <row r="89" spans="2:10">
      <c r="I89" s="70"/>
      <c r="J89" s="70"/>
    </row>
    <row r="90" spans="2:10">
      <c r="I90" s="70"/>
      <c r="J90" s="70"/>
    </row>
    <row r="91" spans="2:10">
      <c r="I91" s="70"/>
      <c r="J91" s="70"/>
    </row>
    <row r="92" spans="2:10">
      <c r="I92" s="70"/>
      <c r="J92" s="70"/>
    </row>
    <row r="93" spans="2:10">
      <c r="I93" s="70"/>
      <c r="J93" s="70"/>
    </row>
    <row r="94" spans="2:10">
      <c r="I94" s="70"/>
      <c r="J94" s="70"/>
    </row>
    <row r="95" spans="2:10">
      <c r="I95" s="70"/>
      <c r="J95" s="70"/>
    </row>
    <row r="96" spans="2:10">
      <c r="I96" s="70"/>
      <c r="J96" s="70"/>
    </row>
    <row r="97" spans="9:10">
      <c r="I97" s="70"/>
      <c r="J97" s="70"/>
    </row>
  </sheetData>
  <mergeCells count="2">
    <mergeCell ref="B6:B7"/>
    <mergeCell ref="B8:B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D20DB-A105-4B34-AC0C-9BE01F1C3774}">
  <dimension ref="A1:H102"/>
  <sheetViews>
    <sheetView workbookViewId="0">
      <pane ySplit="3" topLeftCell="A4" activePane="bottomLeft" state="frozen"/>
      <selection pane="bottomLeft" activeCell="B3" sqref="B3:F3"/>
    </sheetView>
  </sheetViews>
  <sheetFormatPr defaultColWidth="8" defaultRowHeight="14.25"/>
  <cols>
    <col min="1" max="1" width="49.125" style="332" customWidth="1"/>
    <col min="2" max="2" width="15" style="332" customWidth="1"/>
    <col min="3" max="3" width="15.75" style="332" customWidth="1"/>
    <col min="4" max="4" width="15.625" style="332" customWidth="1"/>
    <col min="5" max="5" width="17.25" style="332" customWidth="1"/>
    <col min="6" max="6" width="18.75" style="332" customWidth="1"/>
    <col min="7" max="16384" width="8" style="332"/>
  </cols>
  <sheetData>
    <row r="1" spans="1:8" ht="15.75">
      <c r="A1" s="361" t="s">
        <v>269</v>
      </c>
      <c r="B1" s="331"/>
    </row>
    <row r="3" spans="1:8" ht="34.5" customHeight="1">
      <c r="A3" s="360" t="s">
        <v>54</v>
      </c>
      <c r="B3" s="356" t="s">
        <v>55</v>
      </c>
      <c r="C3" s="356" t="s">
        <v>56</v>
      </c>
      <c r="D3" s="356" t="s">
        <v>57</v>
      </c>
      <c r="E3" s="356" t="s">
        <v>58</v>
      </c>
      <c r="F3" s="357" t="s">
        <v>6</v>
      </c>
    </row>
    <row r="4" spans="1:8" ht="6.75" customHeight="1"/>
    <row r="5" spans="1:8">
      <c r="A5" s="347" t="s">
        <v>59</v>
      </c>
      <c r="B5" s="347"/>
      <c r="C5" s="348">
        <v>67400000</v>
      </c>
      <c r="D5" s="348">
        <v>121100000</v>
      </c>
      <c r="E5" s="348">
        <v>5219286.5</v>
      </c>
      <c r="F5" s="349">
        <v>193719286.5</v>
      </c>
      <c r="H5" s="332" t="str">
        <f>IFERROR(VLOOKUP(A5,'[2]Remap donor name'!A:B,2,FALSE),"")</f>
        <v/>
      </c>
    </row>
    <row r="6" spans="1:8">
      <c r="A6" s="347" t="s">
        <v>64</v>
      </c>
      <c r="B6" s="347"/>
      <c r="C6" s="348">
        <v>44273665.55999998</v>
      </c>
      <c r="D6" s="348">
        <v>63130</v>
      </c>
      <c r="E6" s="348">
        <v>9947556.629999999</v>
      </c>
      <c r="F6" s="349">
        <v>54284352.189999983</v>
      </c>
      <c r="H6" s="332" t="str">
        <f>IFERROR(VLOOKUP(A6,'[2]Remap donor name'!A:B,2,FALSE),"")</f>
        <v/>
      </c>
    </row>
    <row r="7" spans="1:8">
      <c r="A7" s="347" t="s">
        <v>60</v>
      </c>
      <c r="B7" s="347"/>
      <c r="C7" s="348"/>
      <c r="D7" s="348"/>
      <c r="E7" s="348">
        <v>33633987.75</v>
      </c>
      <c r="F7" s="349">
        <v>33633987.75</v>
      </c>
      <c r="H7" s="332" t="str">
        <f>IFERROR(VLOOKUP(A7,'[2]Remap donor name'!A:B,2,FALSE),"")</f>
        <v/>
      </c>
    </row>
    <row r="8" spans="1:8">
      <c r="A8" s="347" t="s">
        <v>65</v>
      </c>
      <c r="B8" s="347"/>
      <c r="C8" s="348">
        <v>942433.94000000006</v>
      </c>
      <c r="D8" s="348">
        <v>11878055.380000001</v>
      </c>
      <c r="E8" s="348">
        <v>14707971.420000002</v>
      </c>
      <c r="F8" s="349">
        <v>27528460.740000002</v>
      </c>
      <c r="H8" s="332" t="str">
        <f>IFERROR(VLOOKUP(A8,'[2]Remap donor name'!A:B,2,FALSE),"")</f>
        <v/>
      </c>
    </row>
    <row r="9" spans="1:8">
      <c r="A9" s="347" t="s">
        <v>230</v>
      </c>
      <c r="B9" s="347"/>
      <c r="C9" s="348"/>
      <c r="D9" s="348">
        <v>610510.82999999996</v>
      </c>
      <c r="E9" s="348">
        <v>21231571.919999998</v>
      </c>
      <c r="F9" s="349">
        <v>21842082.749999996</v>
      </c>
      <c r="H9" s="332" t="str">
        <f>IFERROR(VLOOKUP(A9,'[2]Remap donor name'!A:B,2,FALSE),"")</f>
        <v/>
      </c>
    </row>
    <row r="10" spans="1:8">
      <c r="A10" s="347" t="s">
        <v>76</v>
      </c>
      <c r="B10" s="347"/>
      <c r="C10" s="348"/>
      <c r="D10" s="348">
        <v>20545298.98</v>
      </c>
      <c r="E10" s="348"/>
      <c r="F10" s="349">
        <v>20545298.98</v>
      </c>
      <c r="H10" s="332" t="str">
        <f>IFERROR(VLOOKUP(A10,'[2]Remap donor name'!A:B,2,FALSE),"")</f>
        <v/>
      </c>
    </row>
    <row r="11" spans="1:8">
      <c r="A11" s="347" t="s">
        <v>70</v>
      </c>
      <c r="B11" s="347"/>
      <c r="C11" s="348">
        <v>549450.55000000005</v>
      </c>
      <c r="D11" s="348">
        <v>5468147.3200000003</v>
      </c>
      <c r="E11" s="348">
        <v>7641421.8399999999</v>
      </c>
      <c r="F11" s="349">
        <v>13659019.710000001</v>
      </c>
      <c r="H11" s="332" t="str">
        <f>IFERROR(VLOOKUP(A11,'[2]Remap donor name'!A:B,2,FALSE),"")</f>
        <v/>
      </c>
    </row>
    <row r="12" spans="1:8">
      <c r="A12" s="347" t="s">
        <v>68</v>
      </c>
      <c r="B12" s="347"/>
      <c r="C12" s="348"/>
      <c r="D12" s="348">
        <v>12345679.01</v>
      </c>
      <c r="E12" s="348">
        <v>1036807</v>
      </c>
      <c r="F12" s="349">
        <v>13382486.01</v>
      </c>
      <c r="H12" s="332" t="str">
        <f>IFERROR(VLOOKUP(A12,'[2]Remap donor name'!A:B,2,FALSE),"")</f>
        <v/>
      </c>
    </row>
    <row r="13" spans="1:8">
      <c r="A13" s="347" t="s">
        <v>62</v>
      </c>
      <c r="B13" s="347"/>
      <c r="C13" s="348"/>
      <c r="D13" s="348"/>
      <c r="E13" s="348">
        <v>13046415</v>
      </c>
      <c r="F13" s="349">
        <v>13046415</v>
      </c>
      <c r="H13" s="332" t="str">
        <f>IFERROR(VLOOKUP(A13,'[2]Remap donor name'!A:B,2,FALSE),"")</f>
        <v/>
      </c>
    </row>
    <row r="14" spans="1:8">
      <c r="A14" s="347" t="s">
        <v>66</v>
      </c>
      <c r="B14" s="347"/>
      <c r="C14" s="348">
        <v>11446529.109999999</v>
      </c>
      <c r="D14" s="348"/>
      <c r="E14" s="348"/>
      <c r="F14" s="349">
        <v>11446529.109999999</v>
      </c>
      <c r="H14" s="332" t="str">
        <f>IFERROR(VLOOKUP(A14,'[2]Remap donor name'!A:B,2,FALSE),"")</f>
        <v/>
      </c>
    </row>
    <row r="15" spans="1:8">
      <c r="A15" s="347" t="s">
        <v>72</v>
      </c>
      <c r="B15" s="347"/>
      <c r="C15" s="348">
        <v>1402655.69</v>
      </c>
      <c r="D15" s="348">
        <v>6919068.6999999993</v>
      </c>
      <c r="E15" s="348"/>
      <c r="F15" s="349">
        <v>8321724.3899999987</v>
      </c>
      <c r="H15" s="332" t="str">
        <f>IFERROR(VLOOKUP(A15,'[2]Remap donor name'!A:B,2,FALSE),"")</f>
        <v/>
      </c>
    </row>
    <row r="16" spans="1:8">
      <c r="A16" s="347" t="s">
        <v>71</v>
      </c>
      <c r="B16" s="347"/>
      <c r="C16" s="348"/>
      <c r="D16" s="348">
        <v>8187772.9299999997</v>
      </c>
      <c r="E16" s="348"/>
      <c r="F16" s="349">
        <v>8187772.9299999997</v>
      </c>
      <c r="H16" s="332" t="str">
        <f>IFERROR(VLOOKUP(A16,'[2]Remap donor name'!A:B,2,FALSE),"")</f>
        <v/>
      </c>
    </row>
    <row r="17" spans="1:8">
      <c r="A17" s="347" t="s">
        <v>81</v>
      </c>
      <c r="B17" s="347"/>
      <c r="C17" s="348"/>
      <c r="D17" s="348"/>
      <c r="E17" s="348">
        <v>7522370.6799999997</v>
      </c>
      <c r="F17" s="349">
        <v>7522370.6799999997</v>
      </c>
      <c r="H17" s="332" t="str">
        <f>IFERROR(VLOOKUP(A17,'[2]Remap donor name'!A:B,2,FALSE),"")</f>
        <v/>
      </c>
    </row>
    <row r="18" spans="1:8">
      <c r="A18" s="347" t="s">
        <v>79</v>
      </c>
      <c r="B18" s="347"/>
      <c r="C18" s="348">
        <v>1034126.16</v>
      </c>
      <c r="D18" s="348">
        <v>6393182.9699999997</v>
      </c>
      <c r="E18" s="348"/>
      <c r="F18" s="349">
        <v>7427309.1299999999</v>
      </c>
      <c r="H18" s="332" t="str">
        <f>IFERROR(VLOOKUP(A18,'[2]Remap donor name'!A:B,2,FALSE),"")</f>
        <v/>
      </c>
    </row>
    <row r="19" spans="1:8">
      <c r="A19" s="347" t="s">
        <v>87</v>
      </c>
      <c r="B19" s="347"/>
      <c r="C19" s="348">
        <v>5393743.2599999998</v>
      </c>
      <c r="D19" s="348">
        <v>852969.81</v>
      </c>
      <c r="E19" s="348"/>
      <c r="F19" s="349">
        <v>6246713.0700000003</v>
      </c>
      <c r="H19" s="332" t="str">
        <f>IFERROR(VLOOKUP(A19,'[2]Remap donor name'!A:B,2,FALSE),"")</f>
        <v/>
      </c>
    </row>
    <row r="20" spans="1:8">
      <c r="A20" s="347" t="s">
        <v>75</v>
      </c>
      <c r="B20" s="347"/>
      <c r="C20" s="348"/>
      <c r="D20" s="348">
        <v>2628852.5299999993</v>
      </c>
      <c r="E20" s="348">
        <v>3475521.0699999994</v>
      </c>
      <c r="F20" s="349">
        <v>6104373.5999999987</v>
      </c>
      <c r="H20" s="332" t="str">
        <f>IFERROR(VLOOKUP(A20,'[2]Remap donor name'!A:B,2,FALSE),"")</f>
        <v/>
      </c>
    </row>
    <row r="21" spans="1:8">
      <c r="A21" s="347" t="s">
        <v>92</v>
      </c>
      <c r="B21" s="347"/>
      <c r="C21" s="348">
        <v>8355.75</v>
      </c>
      <c r="D21" s="348">
        <v>144397.10999999999</v>
      </c>
      <c r="E21" s="348">
        <v>5610887.4499999965</v>
      </c>
      <c r="F21" s="349">
        <v>5763640.3099999968</v>
      </c>
      <c r="H21" s="332" t="str">
        <f>IFERROR(VLOOKUP(A21,'[2]Remap donor name'!A:B,2,FALSE),"")</f>
        <v/>
      </c>
    </row>
    <row r="22" spans="1:8">
      <c r="A22" s="347" t="s">
        <v>73</v>
      </c>
      <c r="B22" s="347"/>
      <c r="C22" s="348">
        <v>3806894.6200000006</v>
      </c>
      <c r="D22" s="348">
        <v>1548230.93</v>
      </c>
      <c r="E22" s="348">
        <v>323760.94</v>
      </c>
      <c r="F22" s="349">
        <v>5678886.4900000012</v>
      </c>
      <c r="H22" s="332" t="str">
        <f>IFERROR(VLOOKUP(A22,'[2]Remap donor name'!A:B,2,FALSE),"")</f>
        <v/>
      </c>
    </row>
    <row r="23" spans="1:8">
      <c r="A23" s="347" t="s">
        <v>69</v>
      </c>
      <c r="B23" s="347"/>
      <c r="C23" s="348">
        <v>1249875.8900000001</v>
      </c>
      <c r="D23" s="348">
        <v>4314994.6100000003</v>
      </c>
      <c r="E23" s="348"/>
      <c r="F23" s="349">
        <v>5564870.5</v>
      </c>
      <c r="H23" s="332" t="str">
        <f>IFERROR(VLOOKUP(A23,'[2]Remap donor name'!A:B,2,FALSE),"")</f>
        <v/>
      </c>
    </row>
    <row r="24" spans="1:8">
      <c r="A24" s="347" t="s">
        <v>78</v>
      </c>
      <c r="B24" s="347"/>
      <c r="C24" s="348"/>
      <c r="D24" s="348">
        <v>3076000.2800000003</v>
      </c>
      <c r="E24" s="348">
        <v>2337351.2599999998</v>
      </c>
      <c r="F24" s="349">
        <v>5413351.54</v>
      </c>
      <c r="H24" s="332" t="str">
        <f>IFERROR(VLOOKUP(A24,'[2]Remap donor name'!A:B,2,FALSE),"")</f>
        <v/>
      </c>
    </row>
    <row r="25" spans="1:8">
      <c r="A25" s="347" t="s">
        <v>83</v>
      </c>
      <c r="B25" s="347"/>
      <c r="C25" s="348"/>
      <c r="D25" s="348">
        <v>207471.6</v>
      </c>
      <c r="E25" s="348">
        <v>5010304.97</v>
      </c>
      <c r="F25" s="349">
        <v>5217776.5699999994</v>
      </c>
      <c r="H25" s="332" t="str">
        <f>IFERROR(VLOOKUP(A25,'[2]Remap donor name'!A:B,2,FALSE),"")</f>
        <v/>
      </c>
    </row>
    <row r="26" spans="1:8">
      <c r="A26" s="347" t="s">
        <v>80</v>
      </c>
      <c r="B26" s="347"/>
      <c r="C26" s="348"/>
      <c r="D26" s="348"/>
      <c r="E26" s="348">
        <v>4615000</v>
      </c>
      <c r="F26" s="349">
        <v>4615000</v>
      </c>
      <c r="H26" s="332" t="str">
        <f>IFERROR(VLOOKUP(A26,'[2]Remap donor name'!A:B,2,FALSE),"")</f>
        <v/>
      </c>
    </row>
    <row r="27" spans="1:8">
      <c r="A27" s="347" t="s">
        <v>145</v>
      </c>
      <c r="B27" s="347"/>
      <c r="C27" s="348">
        <v>12955.28</v>
      </c>
      <c r="D27" s="348">
        <v>4016646.3000000007</v>
      </c>
      <c r="E27" s="348"/>
      <c r="F27" s="349">
        <v>4029601.5800000005</v>
      </c>
      <c r="H27" s="332" t="str">
        <f>IFERROR(VLOOKUP(A27,'[2]Remap donor name'!A:B,2,FALSE),"")</f>
        <v/>
      </c>
    </row>
    <row r="28" spans="1:8">
      <c r="A28" s="347" t="s">
        <v>109</v>
      </c>
      <c r="B28" s="347"/>
      <c r="C28" s="348"/>
      <c r="D28" s="348">
        <v>5761.6</v>
      </c>
      <c r="E28" s="348">
        <v>4013715.41</v>
      </c>
      <c r="F28" s="349">
        <v>4019477.0100000002</v>
      </c>
      <c r="H28" s="332" t="str">
        <f>IFERROR(VLOOKUP(A28,'[2]Remap donor name'!A:B,2,FALSE),"")</f>
        <v/>
      </c>
    </row>
    <row r="29" spans="1:8">
      <c r="A29" s="347" t="s">
        <v>270</v>
      </c>
      <c r="B29" s="347"/>
      <c r="C29" s="348"/>
      <c r="D29" s="348"/>
      <c r="E29" s="348">
        <v>3904101.2300000004</v>
      </c>
      <c r="F29" s="349">
        <v>3904101.2300000004</v>
      </c>
      <c r="H29" s="332" t="str">
        <f>IFERROR(VLOOKUP(A29,'[2]Remap donor name'!A:B,2,FALSE),"")</f>
        <v/>
      </c>
    </row>
    <row r="30" spans="1:8">
      <c r="A30" s="347" t="s">
        <v>90</v>
      </c>
      <c r="B30" s="347"/>
      <c r="C30" s="348">
        <v>40850</v>
      </c>
      <c r="D30" s="348"/>
      <c r="E30" s="348">
        <v>2834475.0400000005</v>
      </c>
      <c r="F30" s="349">
        <v>2875325.0400000005</v>
      </c>
      <c r="H30" s="332" t="str">
        <f>IFERROR(VLOOKUP(A30,'[2]Remap donor name'!A:B,2,FALSE),"")</f>
        <v/>
      </c>
    </row>
    <row r="31" spans="1:8">
      <c r="A31" s="347" t="s">
        <v>271</v>
      </c>
      <c r="B31" s="347"/>
      <c r="C31" s="348"/>
      <c r="D31" s="348">
        <v>2819314.6399999992</v>
      </c>
      <c r="E31" s="348"/>
      <c r="F31" s="349">
        <v>2819314.6399999992</v>
      </c>
      <c r="H31" s="332" t="str">
        <f>IFERROR(VLOOKUP(A31,'[2]Remap donor name'!A:B,2,FALSE),"")</f>
        <v/>
      </c>
    </row>
    <row r="32" spans="1:8">
      <c r="A32" s="347" t="s">
        <v>151</v>
      </c>
      <c r="B32" s="347"/>
      <c r="C32" s="348">
        <v>1285460.0499999998</v>
      </c>
      <c r="D32" s="348">
        <v>851740.24999999977</v>
      </c>
      <c r="E32" s="348"/>
      <c r="F32" s="349">
        <v>2137200.2999999998</v>
      </c>
      <c r="H32" s="332" t="str">
        <f>IFERROR(VLOOKUP(A32,'[2]Remap donor name'!A:B,2,FALSE),"")</f>
        <v/>
      </c>
    </row>
    <row r="33" spans="1:8">
      <c r="A33" s="347" t="s">
        <v>74</v>
      </c>
      <c r="B33" s="347"/>
      <c r="C33" s="348"/>
      <c r="D33" s="348">
        <v>2112540.81</v>
      </c>
      <c r="E33" s="348"/>
      <c r="F33" s="349">
        <v>2112540.81</v>
      </c>
      <c r="H33" s="332" t="str">
        <f>IFERROR(VLOOKUP(A33,'[2]Remap donor name'!A:B,2,FALSE),"")</f>
        <v/>
      </c>
    </row>
    <row r="34" spans="1:8">
      <c r="A34" s="347" t="s">
        <v>88</v>
      </c>
      <c r="B34" s="347"/>
      <c r="C34" s="348">
        <v>1597793.5099999995</v>
      </c>
      <c r="D34" s="348">
        <v>173783.54</v>
      </c>
      <c r="E34" s="348">
        <v>1930.8200000000002</v>
      </c>
      <c r="F34" s="349">
        <v>1773507.8699999996</v>
      </c>
      <c r="H34" s="332" t="str">
        <f>IFERROR(VLOOKUP(A34,'[2]Remap donor name'!A:B,2,FALSE),"")</f>
        <v/>
      </c>
    </row>
    <row r="35" spans="1:8">
      <c r="A35" s="347" t="s">
        <v>106</v>
      </c>
      <c r="B35" s="347"/>
      <c r="C35" s="348">
        <v>30421.93</v>
      </c>
      <c r="D35" s="348">
        <v>859309.71</v>
      </c>
      <c r="E35" s="348">
        <v>504897.94</v>
      </c>
      <c r="F35" s="349">
        <v>1394629.58</v>
      </c>
      <c r="H35" s="332" t="str">
        <f>IFERROR(VLOOKUP(A35,'[2]Remap donor name'!A:B,2,FALSE),"")</f>
        <v/>
      </c>
    </row>
    <row r="36" spans="1:8">
      <c r="A36" s="347" t="s">
        <v>113</v>
      </c>
      <c r="B36" s="347"/>
      <c r="C36" s="348">
        <v>260394.91999999998</v>
      </c>
      <c r="D36" s="348">
        <v>3881.94</v>
      </c>
      <c r="E36" s="348">
        <v>1130042.1200000001</v>
      </c>
      <c r="F36" s="349">
        <v>1394318.98</v>
      </c>
      <c r="H36" s="332" t="str">
        <f>IFERROR(VLOOKUP(A36,'[2]Remap donor name'!A:B,2,FALSE),"")</f>
        <v/>
      </c>
    </row>
    <row r="37" spans="1:8">
      <c r="A37" s="347" t="s">
        <v>98</v>
      </c>
      <c r="B37" s="347"/>
      <c r="C37" s="348">
        <v>132595.13999999998</v>
      </c>
      <c r="D37" s="348">
        <v>4502.96</v>
      </c>
      <c r="E37" s="348">
        <v>982732.5199999999</v>
      </c>
      <c r="F37" s="349">
        <v>1119830.6199999999</v>
      </c>
      <c r="H37" s="332" t="str">
        <f>IFERROR(VLOOKUP(A37,'[2]Remap donor name'!A:B,2,FALSE),"")</f>
        <v/>
      </c>
    </row>
    <row r="38" spans="1:8">
      <c r="A38" s="347" t="s">
        <v>101</v>
      </c>
      <c r="B38" s="347"/>
      <c r="C38" s="348">
        <v>1108647.45</v>
      </c>
      <c r="D38" s="348"/>
      <c r="E38" s="348"/>
      <c r="F38" s="349">
        <v>1108647.45</v>
      </c>
      <c r="H38" s="332" t="str">
        <f>IFERROR(VLOOKUP(A38,'[2]Remap donor name'!A:B,2,FALSE),"")</f>
        <v/>
      </c>
    </row>
    <row r="39" spans="1:8">
      <c r="A39" s="347" t="s">
        <v>103</v>
      </c>
      <c r="B39" s="347"/>
      <c r="C39" s="348"/>
      <c r="D39" s="348">
        <v>500000</v>
      </c>
      <c r="E39" s="348">
        <v>508587.06</v>
      </c>
      <c r="F39" s="349">
        <v>1008587.06</v>
      </c>
      <c r="H39" s="332" t="str">
        <f>IFERROR(VLOOKUP(A39,'[2]Remap donor name'!A:B,2,FALSE),"")</f>
        <v/>
      </c>
    </row>
    <row r="40" spans="1:8">
      <c r="A40" s="347" t="s">
        <v>97</v>
      </c>
      <c r="B40" s="347"/>
      <c r="C40" s="348">
        <v>163739.34</v>
      </c>
      <c r="D40" s="348">
        <v>343411.65999999992</v>
      </c>
      <c r="E40" s="348">
        <v>447000.48000000004</v>
      </c>
      <c r="F40" s="349">
        <v>954151.48</v>
      </c>
      <c r="H40" s="332" t="str">
        <f>IFERROR(VLOOKUP(A40,'[2]Remap donor name'!A:B,2,FALSE),"")</f>
        <v/>
      </c>
    </row>
    <row r="41" spans="1:8">
      <c r="A41" s="347" t="s">
        <v>108</v>
      </c>
      <c r="B41" s="347"/>
      <c r="C41" s="348"/>
      <c r="D41" s="348">
        <v>400000</v>
      </c>
      <c r="E41" s="348">
        <v>481753</v>
      </c>
      <c r="F41" s="349">
        <v>881753</v>
      </c>
      <c r="H41" s="332" t="str">
        <f>IFERROR(VLOOKUP(A41,'[2]Remap donor name'!A:B,2,FALSE),"")</f>
        <v/>
      </c>
    </row>
    <row r="42" spans="1:8">
      <c r="A42" s="347" t="s">
        <v>117</v>
      </c>
      <c r="B42" s="347"/>
      <c r="C42" s="348"/>
      <c r="D42" s="348"/>
      <c r="E42" s="348">
        <v>817980</v>
      </c>
      <c r="F42" s="349">
        <v>817980</v>
      </c>
      <c r="H42" s="332" t="str">
        <f>IFERROR(VLOOKUP(A42,'[2]Remap donor name'!A:B,2,FALSE),"")</f>
        <v/>
      </c>
    </row>
    <row r="43" spans="1:8">
      <c r="A43" s="347" t="s">
        <v>91</v>
      </c>
      <c r="B43" s="347"/>
      <c r="C43" s="348"/>
      <c r="D43" s="348">
        <v>815850.80999999994</v>
      </c>
      <c r="E43" s="348"/>
      <c r="F43" s="349">
        <v>815850.80999999994</v>
      </c>
      <c r="H43" s="332" t="str">
        <f>IFERROR(VLOOKUP(A43,'[2]Remap donor name'!A:B,2,FALSE),"")</f>
        <v/>
      </c>
    </row>
    <row r="44" spans="1:8">
      <c r="A44" s="347" t="s">
        <v>154</v>
      </c>
      <c r="B44" s="347"/>
      <c r="C44" s="348">
        <v>2510.5499999999997</v>
      </c>
      <c r="D44" s="348">
        <v>754539.4800000001</v>
      </c>
      <c r="E44" s="348">
        <v>33973.18</v>
      </c>
      <c r="F44" s="349">
        <v>791023.2100000002</v>
      </c>
      <c r="H44" s="332" t="str">
        <f>IFERROR(VLOOKUP(A44,'[2]Remap donor name'!A:B,2,FALSE),"")</f>
        <v/>
      </c>
    </row>
    <row r="45" spans="1:8">
      <c r="A45" s="347" t="s">
        <v>102</v>
      </c>
      <c r="B45" s="347"/>
      <c r="C45" s="348">
        <v>441815.75000000017</v>
      </c>
      <c r="D45" s="348">
        <v>232782.15000000005</v>
      </c>
      <c r="E45" s="348">
        <v>81329.760000000009</v>
      </c>
      <c r="F45" s="349">
        <v>755927.66000000027</v>
      </c>
      <c r="H45" s="332" t="str">
        <f>IFERROR(VLOOKUP(A45,'[2]Remap donor name'!A:B,2,FALSE),"")</f>
        <v/>
      </c>
    </row>
    <row r="46" spans="1:8">
      <c r="A46" s="347" t="s">
        <v>99</v>
      </c>
      <c r="B46" s="347"/>
      <c r="C46" s="348"/>
      <c r="D46" s="348">
        <v>614250.61</v>
      </c>
      <c r="E46" s="348"/>
      <c r="F46" s="349">
        <v>614250.61</v>
      </c>
      <c r="H46" s="332" t="str">
        <f>IFERROR(VLOOKUP(A46,'[2]Remap donor name'!A:B,2,FALSE),"")</f>
        <v/>
      </c>
    </row>
    <row r="47" spans="1:8">
      <c r="A47" s="347" t="s">
        <v>272</v>
      </c>
      <c r="B47" s="347"/>
      <c r="C47" s="348"/>
      <c r="D47" s="348">
        <v>516286.64</v>
      </c>
      <c r="E47" s="348"/>
      <c r="F47" s="349">
        <v>516286.64</v>
      </c>
      <c r="H47" s="332" t="str">
        <f>IFERROR(VLOOKUP(A47,'[2]Remap donor name'!A:B,2,FALSE),"")</f>
        <v/>
      </c>
    </row>
    <row r="48" spans="1:8">
      <c r="A48" s="347" t="s">
        <v>94</v>
      </c>
      <c r="B48" s="347"/>
      <c r="C48" s="348">
        <v>300660.78999999998</v>
      </c>
      <c r="D48" s="348">
        <v>188902.29999999996</v>
      </c>
      <c r="E48" s="348">
        <v>386.22</v>
      </c>
      <c r="F48" s="349">
        <v>489949.30999999994</v>
      </c>
      <c r="H48" s="332" t="str">
        <f>IFERROR(VLOOKUP(A48,'[2]Remap donor name'!A:B,2,FALSE),"")</f>
        <v/>
      </c>
    </row>
    <row r="49" spans="1:8">
      <c r="A49" s="347" t="s">
        <v>85</v>
      </c>
      <c r="B49" s="347"/>
      <c r="C49" s="348">
        <v>247231.30999999997</v>
      </c>
      <c r="D49" s="348">
        <v>226393.72</v>
      </c>
      <c r="E49" s="348"/>
      <c r="F49" s="349">
        <v>473625.02999999997</v>
      </c>
      <c r="H49" s="332" t="str">
        <f>IFERROR(VLOOKUP(A49,'[2]Remap donor name'!A:B,2,FALSE),"")</f>
        <v/>
      </c>
    </row>
    <row r="50" spans="1:8">
      <c r="A50" s="347" t="s">
        <v>61</v>
      </c>
      <c r="B50" s="347"/>
      <c r="C50" s="348">
        <v>167898.77000000002</v>
      </c>
      <c r="D50" s="348">
        <v>113772.16</v>
      </c>
      <c r="E50" s="348">
        <v>160750</v>
      </c>
      <c r="F50" s="349">
        <v>442420.93000000005</v>
      </c>
      <c r="H50" s="332" t="str">
        <f>IFERROR(VLOOKUP(A50,'[2]Remap donor name'!A:B,2,FALSE),"")</f>
        <v/>
      </c>
    </row>
    <row r="51" spans="1:8">
      <c r="A51" s="350" t="s">
        <v>120</v>
      </c>
      <c r="B51" s="350"/>
      <c r="C51" s="348"/>
      <c r="D51" s="348">
        <v>303252.11</v>
      </c>
      <c r="E51" s="348">
        <v>129004</v>
      </c>
      <c r="F51" s="349">
        <v>432256.11</v>
      </c>
      <c r="H51" s="332" t="str">
        <f>IFERROR(VLOOKUP(A51,'[2]Remap donor name'!A:B,2,FALSE),"")</f>
        <v/>
      </c>
    </row>
    <row r="52" spans="1:8">
      <c r="A52" s="347" t="s">
        <v>273</v>
      </c>
      <c r="B52" s="347"/>
      <c r="C52" s="348"/>
      <c r="D52" s="348"/>
      <c r="E52" s="348">
        <v>381000</v>
      </c>
      <c r="F52" s="349">
        <v>381000</v>
      </c>
      <c r="H52" s="332" t="str">
        <f>IFERROR(VLOOKUP(A52,'[2]Remap donor name'!A:B,2,FALSE),"")</f>
        <v/>
      </c>
    </row>
    <row r="53" spans="1:8">
      <c r="A53" s="347" t="s">
        <v>93</v>
      </c>
      <c r="B53" s="347"/>
      <c r="C53" s="348"/>
      <c r="D53" s="348"/>
      <c r="E53" s="348">
        <v>375000</v>
      </c>
      <c r="F53" s="349">
        <v>375000</v>
      </c>
      <c r="H53" s="332" t="str">
        <f>IFERROR(VLOOKUP(A53,'[2]Remap donor name'!A:B,2,FALSE),"")</f>
        <v/>
      </c>
    </row>
    <row r="54" spans="1:8">
      <c r="A54" s="347" t="s">
        <v>274</v>
      </c>
      <c r="B54" s="347"/>
      <c r="C54" s="348"/>
      <c r="D54" s="348"/>
      <c r="E54" s="348">
        <v>334125</v>
      </c>
      <c r="F54" s="349">
        <v>334125</v>
      </c>
      <c r="H54" s="332" t="str">
        <f>IFERROR(VLOOKUP(A54,'[2]Remap donor name'!A:B,2,FALSE),"")</f>
        <v/>
      </c>
    </row>
    <row r="55" spans="1:8">
      <c r="A55" s="347" t="s">
        <v>111</v>
      </c>
      <c r="B55" s="347"/>
      <c r="C55" s="348">
        <v>281321.94</v>
      </c>
      <c r="D55" s="348">
        <v>15346.979999999998</v>
      </c>
      <c r="E55" s="348">
        <v>26318.809999999998</v>
      </c>
      <c r="F55" s="349">
        <v>322987.73</v>
      </c>
      <c r="H55" s="332" t="str">
        <f>IFERROR(VLOOKUP(A55,'[2]Remap donor name'!A:B,2,FALSE),"")</f>
        <v/>
      </c>
    </row>
    <row r="56" spans="1:8">
      <c r="A56" s="347" t="s">
        <v>147</v>
      </c>
      <c r="B56" s="347"/>
      <c r="C56" s="348">
        <v>13410.849999999999</v>
      </c>
      <c r="D56" s="348">
        <v>259830.33000000005</v>
      </c>
      <c r="E56" s="348">
        <v>26686.690000000002</v>
      </c>
      <c r="F56" s="349">
        <v>299927.87000000005</v>
      </c>
      <c r="H56" s="332" t="str">
        <f>IFERROR(VLOOKUP(A56,'[2]Remap donor name'!A:B,2,FALSE),"")</f>
        <v/>
      </c>
    </row>
    <row r="57" spans="1:8">
      <c r="A57" s="347" t="s">
        <v>115</v>
      </c>
      <c r="B57" s="347"/>
      <c r="C57" s="348">
        <v>296450.01</v>
      </c>
      <c r="D57" s="348"/>
      <c r="E57" s="348"/>
      <c r="F57" s="349">
        <v>296450.01</v>
      </c>
      <c r="H57" s="332" t="str">
        <f>IFERROR(VLOOKUP(A57,'[2]Remap donor name'!A:B,2,FALSE),"")</f>
        <v/>
      </c>
    </row>
    <row r="58" spans="1:8">
      <c r="A58" s="347" t="s">
        <v>104</v>
      </c>
      <c r="B58" s="347"/>
      <c r="C58" s="348">
        <v>146.26999999999998</v>
      </c>
      <c r="D58" s="348">
        <v>4590.4800000000005</v>
      </c>
      <c r="E58" s="348">
        <v>257437.55</v>
      </c>
      <c r="F58" s="349">
        <v>262174.3</v>
      </c>
      <c r="H58" s="332" t="str">
        <f>IFERROR(VLOOKUP(A58,'[2]Remap donor name'!A:B,2,FALSE),"")</f>
        <v/>
      </c>
    </row>
    <row r="59" spans="1:8">
      <c r="A59" s="347" t="s">
        <v>96</v>
      </c>
      <c r="B59" s="347"/>
      <c r="C59" s="348"/>
      <c r="D59" s="348"/>
      <c r="E59" s="348">
        <v>259705.71</v>
      </c>
      <c r="F59" s="349">
        <v>259705.71</v>
      </c>
      <c r="H59" s="332" t="str">
        <f>IFERROR(VLOOKUP(A59,'[2]Remap donor name'!A:B,2,FALSE),"")</f>
        <v/>
      </c>
    </row>
    <row r="60" spans="1:8">
      <c r="A60" s="347" t="s">
        <v>119</v>
      </c>
      <c r="B60" s="347"/>
      <c r="C60" s="348">
        <v>9887.43</v>
      </c>
      <c r="D60" s="348">
        <v>36254.149999999994</v>
      </c>
      <c r="E60" s="348">
        <v>178169.49</v>
      </c>
      <c r="F60" s="349">
        <v>224311.06999999998</v>
      </c>
      <c r="H60" s="332" t="str">
        <f>IFERROR(VLOOKUP(A60,'[2]Remap donor name'!A:B,2,FALSE),"")</f>
        <v/>
      </c>
    </row>
    <row r="61" spans="1:8">
      <c r="A61" s="347" t="s">
        <v>122</v>
      </c>
      <c r="B61" s="347"/>
      <c r="C61" s="348">
        <v>715.54</v>
      </c>
      <c r="D61" s="348">
        <v>5476.64</v>
      </c>
      <c r="E61" s="348">
        <v>206392.19999999998</v>
      </c>
      <c r="F61" s="349">
        <v>212584.37999999998</v>
      </c>
      <c r="H61" s="332" t="str">
        <f>IFERROR(VLOOKUP(A61,'[2]Remap donor name'!A:B,2,FALSE),"")</f>
        <v/>
      </c>
    </row>
    <row r="62" spans="1:8">
      <c r="A62" s="347" t="s">
        <v>133</v>
      </c>
      <c r="B62" s="347"/>
      <c r="C62" s="348"/>
      <c r="D62" s="348">
        <v>200000</v>
      </c>
      <c r="E62" s="348"/>
      <c r="F62" s="349">
        <v>200000</v>
      </c>
      <c r="H62" s="332" t="str">
        <f>IFERROR(VLOOKUP(A62,'[2]Remap donor name'!A:B,2,FALSE),"")</f>
        <v/>
      </c>
    </row>
    <row r="63" spans="1:8">
      <c r="A63" s="347" t="s">
        <v>63</v>
      </c>
      <c r="B63" s="347"/>
      <c r="C63" s="348">
        <v>20837.839999999997</v>
      </c>
      <c r="D63" s="348">
        <v>5005.57</v>
      </c>
      <c r="E63" s="348">
        <v>130023.95000000001</v>
      </c>
      <c r="F63" s="349">
        <v>155867.36000000002</v>
      </c>
      <c r="H63" s="332" t="str">
        <f>IFERROR(VLOOKUP(A63,'[2]Remap donor name'!A:B,2,FALSE),"")</f>
        <v/>
      </c>
    </row>
    <row r="64" spans="1:8">
      <c r="A64" s="347" t="s">
        <v>77</v>
      </c>
      <c r="B64" s="347"/>
      <c r="C64" s="348"/>
      <c r="D64" s="348"/>
      <c r="E64" s="348">
        <v>110952</v>
      </c>
      <c r="F64" s="349">
        <v>110952</v>
      </c>
      <c r="H64" s="332" t="str">
        <f>IFERROR(VLOOKUP(A64,'[2]Remap donor name'!A:B,2,FALSE),"")</f>
        <v/>
      </c>
    </row>
    <row r="65" spans="1:8">
      <c r="A65" s="347" t="s">
        <v>95</v>
      </c>
      <c r="B65" s="347"/>
      <c r="C65" s="348">
        <v>110578.81</v>
      </c>
      <c r="D65" s="348">
        <v>81.66</v>
      </c>
      <c r="E65" s="348"/>
      <c r="F65" s="349">
        <v>110660.47</v>
      </c>
      <c r="H65" s="332" t="str">
        <f>IFERROR(VLOOKUP(A65,'[2]Remap donor name'!A:B,2,FALSE),"")</f>
        <v/>
      </c>
    </row>
    <row r="66" spans="1:8">
      <c r="A66" s="347" t="s">
        <v>82</v>
      </c>
      <c r="B66" s="347"/>
      <c r="C66" s="348">
        <v>8891.42</v>
      </c>
      <c r="D66" s="348">
        <v>98666.83</v>
      </c>
      <c r="E66" s="348"/>
      <c r="F66" s="349">
        <v>107558.25</v>
      </c>
      <c r="H66" s="332" t="str">
        <f>IFERROR(VLOOKUP(A66,'[2]Remap donor name'!A:B,2,FALSE),"")</f>
        <v/>
      </c>
    </row>
    <row r="67" spans="1:8">
      <c r="A67" s="347" t="s">
        <v>275</v>
      </c>
      <c r="B67" s="347"/>
      <c r="C67" s="348"/>
      <c r="D67" s="348"/>
      <c r="E67" s="348">
        <v>100000</v>
      </c>
      <c r="F67" s="349">
        <v>100000</v>
      </c>
      <c r="H67" s="332" t="str">
        <f>IFERROR(VLOOKUP(A67,'[2]Remap donor name'!A:B,2,FALSE),"")</f>
        <v/>
      </c>
    </row>
    <row r="68" spans="1:8">
      <c r="A68" s="347" t="s">
        <v>276</v>
      </c>
      <c r="B68" s="347"/>
      <c r="C68" s="348"/>
      <c r="D68" s="348">
        <v>100000</v>
      </c>
      <c r="E68" s="348"/>
      <c r="F68" s="349">
        <v>100000</v>
      </c>
      <c r="H68" s="332" t="str">
        <f>IFERROR(VLOOKUP(A68,'[2]Remap donor name'!A:B,2,FALSE),"")</f>
        <v/>
      </c>
    </row>
    <row r="69" spans="1:8">
      <c r="A69" s="347" t="s">
        <v>277</v>
      </c>
      <c r="B69" s="347"/>
      <c r="C69" s="348"/>
      <c r="D69" s="348">
        <v>50000</v>
      </c>
      <c r="E69" s="348">
        <v>33140.46</v>
      </c>
      <c r="F69" s="349">
        <v>83140.459999999992</v>
      </c>
      <c r="H69" s="332" t="str">
        <f>IFERROR(VLOOKUP(A69,'[2]Remap donor name'!A:B,2,FALSE),"")</f>
        <v/>
      </c>
    </row>
    <row r="70" spans="1:8">
      <c r="A70" s="347" t="s">
        <v>278</v>
      </c>
      <c r="B70" s="347"/>
      <c r="C70" s="348"/>
      <c r="D70" s="348">
        <v>72388.83</v>
      </c>
      <c r="E70" s="348"/>
      <c r="F70" s="349">
        <v>72388.83</v>
      </c>
      <c r="H70" s="332" t="str">
        <f>IFERROR(VLOOKUP(A70,'[2]Remap donor name'!A:B,2,FALSE),"")</f>
        <v/>
      </c>
    </row>
    <row r="71" spans="1:8">
      <c r="A71" s="347" t="s">
        <v>89</v>
      </c>
      <c r="B71" s="347"/>
      <c r="C71" s="348">
        <v>24421.570000000003</v>
      </c>
      <c r="D71" s="348">
        <v>2918.6</v>
      </c>
      <c r="E71" s="348">
        <v>27738.76</v>
      </c>
      <c r="F71" s="349">
        <v>55078.93</v>
      </c>
      <c r="H71" s="332" t="str">
        <f>IFERROR(VLOOKUP(A71,'[2]Remap donor name'!A:B,2,FALSE),"")</f>
        <v/>
      </c>
    </row>
    <row r="72" spans="1:8">
      <c r="A72" s="347" t="s">
        <v>176</v>
      </c>
      <c r="B72" s="347"/>
      <c r="C72" s="348"/>
      <c r="D72" s="348">
        <v>54764.51</v>
      </c>
      <c r="E72" s="348"/>
      <c r="F72" s="349">
        <v>54764.51</v>
      </c>
      <c r="H72" s="332" t="str">
        <f>IFERROR(VLOOKUP(A72,'[2]Remap donor name'!A:B,2,FALSE),"")</f>
        <v/>
      </c>
    </row>
    <row r="73" spans="1:8">
      <c r="A73" s="347" t="s">
        <v>279</v>
      </c>
      <c r="B73" s="347"/>
      <c r="C73" s="348"/>
      <c r="D73" s="348"/>
      <c r="E73" s="348">
        <v>34784</v>
      </c>
      <c r="F73" s="349">
        <v>34784</v>
      </c>
      <c r="H73" s="332" t="str">
        <f>IFERROR(VLOOKUP(A73,'[2]Remap donor name'!A:B,2,FALSE),"")</f>
        <v/>
      </c>
    </row>
    <row r="74" spans="1:8">
      <c r="A74" s="347" t="s">
        <v>280</v>
      </c>
      <c r="B74" s="347"/>
      <c r="C74" s="348">
        <v>694.38</v>
      </c>
      <c r="D74" s="348">
        <v>1268.95</v>
      </c>
      <c r="E74" s="348">
        <v>664.43</v>
      </c>
      <c r="F74" s="349">
        <v>2627.7599999999998</v>
      </c>
      <c r="H74" s="332" t="str">
        <f>IFERROR(VLOOKUP(A74,'[2]Remap donor name'!A:B,2,FALSE),"")</f>
        <v/>
      </c>
    </row>
    <row r="75" spans="1:8">
      <c r="A75" s="351" t="s">
        <v>134</v>
      </c>
      <c r="B75" s="351"/>
      <c r="C75" s="348">
        <v>62820.05</v>
      </c>
      <c r="D75" s="348">
        <v>62657.639999999992</v>
      </c>
      <c r="E75" s="348">
        <v>11123.45</v>
      </c>
      <c r="F75" s="349">
        <v>136601.13999999996</v>
      </c>
      <c r="H75" s="332" t="str">
        <f>IFERROR(VLOOKUP(A75,'[2]Remap donor name'!A:B,2,FALSE),"")</f>
        <v/>
      </c>
    </row>
    <row r="76" spans="1:8" ht="6.75" customHeight="1">
      <c r="A76" s="347"/>
      <c r="B76" s="347"/>
      <c r="C76" s="348"/>
      <c r="D76" s="348"/>
      <c r="E76" s="348"/>
      <c r="F76" s="349"/>
    </row>
    <row r="77" spans="1:8">
      <c r="A77" s="352" t="s">
        <v>135</v>
      </c>
      <c r="B77" s="352"/>
      <c r="C77" s="353">
        <v>144130881.42999998</v>
      </c>
      <c r="D77" s="353">
        <v>223109937.55000001</v>
      </c>
      <c r="E77" s="353">
        <v>153886135.70999998</v>
      </c>
      <c r="F77" s="353">
        <v>521126954.69000006</v>
      </c>
    </row>
    <row r="78" spans="1:8" ht="7.5" customHeight="1">
      <c r="A78" s="347"/>
      <c r="B78" s="347"/>
      <c r="C78" s="348"/>
      <c r="D78" s="348"/>
      <c r="E78" s="348"/>
      <c r="F78" s="348"/>
    </row>
    <row r="79" spans="1:8" ht="15" customHeight="1">
      <c r="A79" s="347" t="s">
        <v>136</v>
      </c>
      <c r="B79" s="348">
        <f>B81-B77</f>
        <v>49773934</v>
      </c>
      <c r="C79" s="348">
        <f t="shared" ref="C79:F79" si="0">C81-C77</f>
        <v>14249715.570000023</v>
      </c>
      <c r="D79" s="348">
        <f t="shared" si="0"/>
        <v>-370256.55000001192</v>
      </c>
      <c r="E79" s="348">
        <f t="shared" si="0"/>
        <v>-3407104.7099999785</v>
      </c>
      <c r="F79" s="349">
        <f t="shared" si="0"/>
        <v>60246288.309999943</v>
      </c>
    </row>
    <row r="80" spans="1:8" ht="7.5" customHeight="1">
      <c r="A80" s="347"/>
      <c r="B80" s="347"/>
      <c r="C80" s="348"/>
      <c r="D80" s="348"/>
      <c r="E80" s="348"/>
      <c r="F80" s="348"/>
    </row>
    <row r="81" spans="1:6">
      <c r="A81" s="354" t="s">
        <v>6</v>
      </c>
      <c r="B81" s="355">
        <v>49773934</v>
      </c>
      <c r="C81" s="355">
        <v>158380597</v>
      </c>
      <c r="D81" s="355">
        <v>222739681</v>
      </c>
      <c r="E81" s="355">
        <v>150479031</v>
      </c>
      <c r="F81" s="355">
        <v>581373243</v>
      </c>
    </row>
    <row r="83" spans="1:6">
      <c r="A83" s="342" t="s">
        <v>137</v>
      </c>
    </row>
    <row r="84" spans="1:6">
      <c r="A84" s="342" t="s">
        <v>138</v>
      </c>
    </row>
    <row r="85" spans="1:6">
      <c r="A85" s="342" t="s">
        <v>281</v>
      </c>
    </row>
    <row r="86" spans="1:6" ht="27.75" customHeight="1">
      <c r="A86" s="366" t="s">
        <v>204</v>
      </c>
      <c r="B86" s="366"/>
      <c r="C86" s="366"/>
      <c r="D86" s="366"/>
      <c r="E86" s="366"/>
      <c r="F86" s="366"/>
    </row>
    <row r="89" spans="1:6">
      <c r="C89" s="341"/>
      <c r="D89" s="341"/>
      <c r="E89" s="341"/>
      <c r="F89" s="341"/>
    </row>
    <row r="90" spans="1:6" ht="15">
      <c r="A90" s="334"/>
      <c r="B90" s="334"/>
      <c r="C90" s="335"/>
      <c r="D90" s="335"/>
      <c r="E90" s="335"/>
      <c r="F90" s="336"/>
    </row>
    <row r="91" spans="1:6" ht="15">
      <c r="A91" s="334"/>
      <c r="B91" s="334"/>
      <c r="C91" s="335"/>
      <c r="D91" s="335"/>
      <c r="E91" s="335"/>
      <c r="F91" s="336"/>
    </row>
    <row r="92" spans="1:6" ht="15">
      <c r="A92" s="334"/>
      <c r="B92" s="334"/>
      <c r="C92" s="335"/>
      <c r="D92" s="335"/>
      <c r="E92" s="335"/>
      <c r="F92" s="336"/>
    </row>
    <row r="93" spans="1:6" ht="15">
      <c r="A93" s="334"/>
      <c r="B93" s="334"/>
      <c r="C93" s="335"/>
      <c r="D93" s="335"/>
      <c r="E93" s="335"/>
      <c r="F93" s="336"/>
    </row>
    <row r="94" spans="1:6" ht="15">
      <c r="A94" s="334"/>
      <c r="B94" s="334"/>
      <c r="C94" s="335"/>
      <c r="D94" s="335"/>
      <c r="E94" s="335"/>
      <c r="F94" s="336"/>
    </row>
    <row r="95" spans="1:6" ht="15">
      <c r="A95" s="334"/>
      <c r="B95" s="334"/>
      <c r="C95" s="335"/>
      <c r="D95" s="335"/>
      <c r="E95" s="335"/>
      <c r="F95" s="336"/>
    </row>
    <row r="96" spans="1:6" ht="15">
      <c r="A96" s="334"/>
      <c r="B96" s="334"/>
      <c r="C96" s="335"/>
      <c r="D96" s="335"/>
      <c r="E96" s="335"/>
      <c r="F96" s="336"/>
    </row>
    <row r="97" spans="1:6" ht="15">
      <c r="A97" s="334"/>
      <c r="B97" s="334"/>
      <c r="C97" s="335"/>
      <c r="D97" s="335"/>
      <c r="E97" s="335"/>
      <c r="F97" s="336"/>
    </row>
    <row r="98" spans="1:6" ht="15">
      <c r="A98" s="334"/>
      <c r="B98" s="334"/>
      <c r="C98" s="335"/>
      <c r="D98" s="335"/>
      <c r="E98" s="335"/>
      <c r="F98" s="336"/>
    </row>
    <row r="99" spans="1:6" ht="15">
      <c r="A99" s="334"/>
      <c r="B99" s="334"/>
      <c r="C99" s="335"/>
      <c r="D99" s="335"/>
      <c r="E99" s="335"/>
      <c r="F99" s="336"/>
    </row>
    <row r="100" spans="1:6" ht="15">
      <c r="A100" s="334"/>
      <c r="B100" s="334"/>
      <c r="C100" s="335"/>
      <c r="D100" s="335"/>
      <c r="E100" s="335"/>
      <c r="F100" s="336"/>
    </row>
    <row r="101" spans="1:6" ht="15">
      <c r="A101" s="334"/>
      <c r="B101" s="334"/>
      <c r="C101" s="335"/>
      <c r="D101" s="335"/>
      <c r="E101" s="335"/>
      <c r="F101" s="336"/>
    </row>
    <row r="102" spans="1:6" ht="15">
      <c r="A102" s="334"/>
      <c r="B102" s="334"/>
      <c r="C102" s="335"/>
      <c r="D102" s="335"/>
      <c r="E102" s="335"/>
      <c r="F102" s="336"/>
    </row>
  </sheetData>
  <mergeCells count="1">
    <mergeCell ref="A86:F8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97F84-3517-4AD1-B4CF-6BA0C3C5E7C4}">
  <dimension ref="B2:Y120"/>
  <sheetViews>
    <sheetView topLeftCell="A3" workbookViewId="0">
      <pane xSplit="2" ySplit="4" topLeftCell="C87" activePane="bottomRight" state="frozen"/>
      <selection pane="topRight" activeCell="C3" sqref="C3"/>
      <selection pane="bottomLeft" activeCell="A7" sqref="A7"/>
      <selection pane="bottomRight" activeCell="E108" sqref="E108"/>
    </sheetView>
  </sheetViews>
  <sheetFormatPr defaultColWidth="8.375" defaultRowHeight="12.75"/>
  <cols>
    <col min="1" max="1" width="12.875" style="41" customWidth="1"/>
    <col min="2" max="2" width="24.625" style="41" customWidth="1"/>
    <col min="3" max="3" width="15.25" style="41" customWidth="1"/>
    <col min="4" max="4" width="11.5" style="41" bestFit="1" customWidth="1"/>
    <col min="5" max="5" width="13.125" style="41" customWidth="1"/>
    <col min="6" max="6" width="12.125" style="41" customWidth="1"/>
    <col min="7" max="7" width="10.875" style="41" bestFit="1" customWidth="1"/>
    <col min="8" max="8" width="12.25" style="41" customWidth="1"/>
    <col min="9" max="9" width="7.375" style="41" customWidth="1"/>
    <col min="10" max="10" width="8.875" style="41" customWidth="1"/>
    <col min="11" max="16384" width="8.375" style="41"/>
  </cols>
  <sheetData>
    <row r="2" spans="2:20" ht="15.75">
      <c r="B2" s="145" t="s">
        <v>282</v>
      </c>
    </row>
    <row r="3" spans="2:20" ht="15.75">
      <c r="B3" s="145"/>
    </row>
    <row r="4" spans="2:20">
      <c r="D4" s="10" t="s">
        <v>1</v>
      </c>
      <c r="E4" s="10" t="s">
        <v>2</v>
      </c>
      <c r="F4" s="10" t="s">
        <v>3</v>
      </c>
      <c r="G4" s="10" t="s">
        <v>4</v>
      </c>
      <c r="H4" s="42"/>
      <c r="I4" s="42"/>
      <c r="J4" s="42"/>
    </row>
    <row r="5" spans="2:20" ht="63.75">
      <c r="B5" s="150" t="s">
        <v>5</v>
      </c>
      <c r="C5" s="275"/>
      <c r="D5" s="276" t="str">
        <f>'[1]Budget and exp overview'!D6</f>
        <v>Attaining Favorable Protection Environments</v>
      </c>
      <c r="E5" s="276" t="str">
        <f>'[1]Budget and exp overview'!E6</f>
        <v>Realizing Basic Rights in Safe Environments</v>
      </c>
      <c r="F5" s="276" t="str">
        <f>'[1]Budget and exp overview'!F6</f>
        <v>Empowering Communities and Achieving Gender Equality</v>
      </c>
      <c r="G5" s="276" t="str">
        <f>'[1]Budget and exp overview'!G6</f>
        <v>Securing Solutions</v>
      </c>
      <c r="H5" s="287" t="s">
        <v>6</v>
      </c>
      <c r="I5" s="151" t="s">
        <v>7</v>
      </c>
      <c r="J5" s="151" t="s">
        <v>8</v>
      </c>
    </row>
    <row r="6" spans="2:20" ht="6.75" customHeight="1">
      <c r="B6" s="277"/>
      <c r="C6" s="212"/>
      <c r="D6" s="278"/>
      <c r="E6" s="278"/>
      <c r="F6" s="278"/>
      <c r="G6" s="278"/>
      <c r="H6" s="279"/>
      <c r="I6" s="277"/>
      <c r="J6" s="42"/>
    </row>
    <row r="7" spans="2:20" ht="14.25">
      <c r="B7" s="41" t="s">
        <v>283</v>
      </c>
      <c r="C7" s="41" t="s">
        <v>10</v>
      </c>
      <c r="D7" s="21">
        <v>6025826.2283923002</v>
      </c>
      <c r="E7" s="22">
        <v>11659614.247279193</v>
      </c>
      <c r="F7" s="21">
        <v>3161653.1818116009</v>
      </c>
      <c r="G7" s="22">
        <v>2583439.9533591992</v>
      </c>
      <c r="H7" s="246">
        <v>23430533.610842291</v>
      </c>
      <c r="I7" s="161">
        <f>H7/$H$86</f>
        <v>1.3835297805802805E-2</v>
      </c>
      <c r="J7" s="255"/>
      <c r="K7" s="161"/>
      <c r="L7" s="157"/>
      <c r="P7" s="158"/>
      <c r="Q7" s="158"/>
      <c r="R7" s="158"/>
      <c r="S7" s="158"/>
      <c r="T7" s="158"/>
    </row>
    <row r="8" spans="2:20">
      <c r="B8" s="212"/>
      <c r="C8" s="212" t="s">
        <v>11</v>
      </c>
      <c r="D8" s="27">
        <v>6395625.1270705899</v>
      </c>
      <c r="E8" s="28">
        <v>10574685.089113353</v>
      </c>
      <c r="F8" s="27">
        <v>2460366.5741117327</v>
      </c>
      <c r="G8" s="28">
        <v>2139256.2423513127</v>
      </c>
      <c r="H8" s="247">
        <v>21569933.032646988</v>
      </c>
      <c r="I8" s="213">
        <f>H8/$H$87</f>
        <v>2.0606716574308667E-2</v>
      </c>
      <c r="J8" s="256">
        <f>H8/H7</f>
        <v>0.92059077231880349</v>
      </c>
      <c r="K8" s="161"/>
      <c r="L8" s="157"/>
      <c r="M8" s="161"/>
      <c r="N8" s="157"/>
      <c r="P8" s="158"/>
      <c r="Q8" s="158"/>
      <c r="R8" s="158"/>
      <c r="S8" s="158"/>
      <c r="T8" s="158"/>
    </row>
    <row r="9" spans="2:20" ht="14.25">
      <c r="B9" s="41" t="s">
        <v>284</v>
      </c>
      <c r="C9" s="41" t="s">
        <v>10</v>
      </c>
      <c r="D9" s="21">
        <v>5310526.1233502822</v>
      </c>
      <c r="E9" s="22">
        <v>10275551.219679004</v>
      </c>
      <c r="F9" s="21">
        <v>2786346.8305419716</v>
      </c>
      <c r="G9" s="22">
        <v>2276770.826206937</v>
      </c>
      <c r="H9" s="246">
        <v>20649194.999778196</v>
      </c>
      <c r="I9" s="161">
        <f>H9/$H$86</f>
        <v>1.2192968671435883E-2</v>
      </c>
      <c r="J9" s="161"/>
      <c r="K9" s="161"/>
      <c r="L9" s="157"/>
      <c r="M9" s="161"/>
      <c r="N9" s="157"/>
      <c r="P9" s="158"/>
      <c r="Q9" s="158"/>
      <c r="R9" s="158"/>
      <c r="S9" s="158"/>
      <c r="T9" s="158"/>
    </row>
    <row r="10" spans="2:20">
      <c r="C10" s="41" t="s">
        <v>11</v>
      </c>
      <c r="D10" s="27">
        <v>3516009.1438052258</v>
      </c>
      <c r="E10" s="28">
        <v>5813456.6563023804</v>
      </c>
      <c r="F10" s="27">
        <v>1352591.9984074964</v>
      </c>
      <c r="G10" s="28">
        <v>1176060.8790551154</v>
      </c>
      <c r="H10" s="290">
        <v>11858118.677570216</v>
      </c>
      <c r="I10" s="261">
        <f>H10/$H$87</f>
        <v>1.1328588286452307E-2</v>
      </c>
      <c r="J10" s="256">
        <f t="shared" ref="J10" si="0">H10/H9</f>
        <v>0.57426542185773299</v>
      </c>
      <c r="K10" s="161"/>
      <c r="L10" s="157"/>
      <c r="M10" s="161"/>
      <c r="N10" s="157"/>
      <c r="P10" s="158"/>
      <c r="Q10" s="158"/>
      <c r="R10" s="158"/>
      <c r="S10" s="158"/>
      <c r="T10" s="158"/>
    </row>
    <row r="11" spans="2:20" ht="14.25">
      <c r="B11" s="175" t="s">
        <v>285</v>
      </c>
      <c r="C11" s="175" t="s">
        <v>10</v>
      </c>
      <c r="D11" s="21">
        <v>5400187.9200802008</v>
      </c>
      <c r="E11" s="22">
        <v>0</v>
      </c>
      <c r="F11" s="21">
        <v>0</v>
      </c>
      <c r="G11" s="22">
        <v>0</v>
      </c>
      <c r="H11" s="246">
        <v>5400187.9200802008</v>
      </c>
      <c r="I11" s="255">
        <f>H11/$H$86</f>
        <v>3.1887113337886372E-3</v>
      </c>
      <c r="J11" s="161"/>
      <c r="K11" s="161"/>
      <c r="L11" s="157"/>
      <c r="M11" s="161"/>
      <c r="N11" s="157"/>
      <c r="P11" s="158"/>
      <c r="Q11" s="158"/>
      <c r="R11" s="158"/>
      <c r="S11" s="158"/>
      <c r="T11" s="158"/>
    </row>
    <row r="12" spans="2:20">
      <c r="B12" s="183"/>
      <c r="C12" s="183" t="s">
        <v>11</v>
      </c>
      <c r="D12" s="27">
        <v>4793596.6852171253</v>
      </c>
      <c r="E12" s="28">
        <v>0</v>
      </c>
      <c r="F12" s="27">
        <v>0</v>
      </c>
      <c r="G12" s="28">
        <v>0</v>
      </c>
      <c r="H12" s="248">
        <v>4793596.6852171253</v>
      </c>
      <c r="I12" s="230">
        <f>H12/$H$87</f>
        <v>4.5795361587032636E-3</v>
      </c>
      <c r="J12" s="161">
        <f t="shared" ref="J12" si="1">H12/H11</f>
        <v>0.88767219884931958</v>
      </c>
      <c r="K12" s="161"/>
      <c r="L12" s="157"/>
      <c r="M12" s="161"/>
      <c r="N12" s="157"/>
      <c r="P12" s="158"/>
      <c r="Q12" s="158"/>
      <c r="R12" s="158"/>
      <c r="S12" s="158"/>
      <c r="T12" s="158"/>
    </row>
    <row r="13" spans="2:20">
      <c r="B13" s="147" t="s">
        <v>13</v>
      </c>
      <c r="C13" s="176" t="s">
        <v>10</v>
      </c>
      <c r="D13" s="289">
        <v>16736540.271822784</v>
      </c>
      <c r="E13" s="266">
        <v>21935165.466958195</v>
      </c>
      <c r="F13" s="289">
        <v>5948000.012353573</v>
      </c>
      <c r="G13" s="266">
        <v>4860210.7795661362</v>
      </c>
      <c r="H13" s="267">
        <v>49479916.530700684</v>
      </c>
      <c r="I13" s="268">
        <f>H13/$H$86</f>
        <v>2.9216977811027323E-2</v>
      </c>
      <c r="J13" s="258"/>
      <c r="K13" s="161"/>
      <c r="L13" s="157"/>
      <c r="M13" s="161"/>
      <c r="N13" s="157"/>
      <c r="P13" s="158"/>
      <c r="Q13" s="158"/>
      <c r="R13" s="158"/>
      <c r="S13" s="158"/>
      <c r="T13" s="158"/>
    </row>
    <row r="14" spans="2:20">
      <c r="B14" s="179"/>
      <c r="C14" s="179" t="s">
        <v>11</v>
      </c>
      <c r="D14" s="280">
        <v>14705230.956092941</v>
      </c>
      <c r="E14" s="233">
        <v>16388141.745415732</v>
      </c>
      <c r="F14" s="280">
        <v>3812958.5725192288</v>
      </c>
      <c r="G14" s="233">
        <v>3315317.1214064281</v>
      </c>
      <c r="H14" s="249">
        <v>38221648.395434327</v>
      </c>
      <c r="I14" s="269">
        <f>H14/$H$87</f>
        <v>3.6514841019464235E-2</v>
      </c>
      <c r="J14" s="231">
        <f t="shared" ref="J14" si="2">H14/H13</f>
        <v>0.7724679238639991</v>
      </c>
      <c r="K14" s="161"/>
      <c r="L14" s="157"/>
      <c r="M14" s="161"/>
      <c r="N14" s="157"/>
      <c r="P14" s="158"/>
      <c r="Q14" s="158"/>
      <c r="R14" s="158"/>
      <c r="S14" s="158"/>
      <c r="T14" s="158"/>
    </row>
    <row r="15" spans="2:20" ht="6.75" customHeight="1">
      <c r="B15" s="179"/>
      <c r="C15" s="179"/>
      <c r="D15" s="233"/>
      <c r="E15" s="233"/>
      <c r="F15" s="233"/>
      <c r="G15" s="233"/>
      <c r="H15" s="234"/>
      <c r="I15" s="231"/>
      <c r="J15" s="231"/>
      <c r="K15" s="161"/>
      <c r="L15" s="157"/>
      <c r="M15" s="161"/>
      <c r="N15" s="157"/>
      <c r="P15" s="158"/>
      <c r="Q15" s="158"/>
      <c r="R15" s="158"/>
      <c r="S15" s="158"/>
      <c r="T15" s="158"/>
    </row>
    <row r="16" spans="2:20" ht="15">
      <c r="B16" s="235" t="s">
        <v>286</v>
      </c>
      <c r="C16" s="212"/>
      <c r="D16" s="236"/>
      <c r="E16" s="236"/>
      <c r="F16" s="236"/>
      <c r="G16" s="236"/>
      <c r="H16" s="237"/>
      <c r="I16" s="213"/>
      <c r="J16" s="256"/>
      <c r="K16" s="161"/>
      <c r="L16" s="157"/>
      <c r="M16" s="161"/>
      <c r="N16" s="157"/>
      <c r="P16" s="158"/>
      <c r="Q16" s="158"/>
      <c r="R16" s="158"/>
      <c r="S16" s="158"/>
      <c r="T16" s="158"/>
    </row>
    <row r="17" spans="2:20">
      <c r="B17" s="41" t="s">
        <v>287</v>
      </c>
      <c r="C17" s="41" t="s">
        <v>10</v>
      </c>
      <c r="D17" s="21">
        <v>3865310.7299319492</v>
      </c>
      <c r="E17" s="22">
        <v>0</v>
      </c>
      <c r="F17" s="21">
        <v>0</v>
      </c>
      <c r="G17" s="22">
        <v>8970254.6798105463</v>
      </c>
      <c r="H17" s="246">
        <v>12835565.409742495</v>
      </c>
      <c r="I17" s="161">
        <f>H17/$H$86</f>
        <v>7.5791645593369338E-3</v>
      </c>
      <c r="J17" s="161"/>
      <c r="K17" s="161"/>
      <c r="L17" s="157"/>
      <c r="M17" s="161"/>
      <c r="N17" s="157"/>
      <c r="P17" s="158"/>
      <c r="Q17" s="158"/>
      <c r="R17" s="158"/>
      <c r="S17" s="158"/>
      <c r="T17" s="158"/>
    </row>
    <row r="18" spans="2:20">
      <c r="B18" s="212"/>
      <c r="C18" s="212" t="s">
        <v>11</v>
      </c>
      <c r="D18" s="27">
        <v>6376133.1571812229</v>
      </c>
      <c r="E18" s="28">
        <v>0</v>
      </c>
      <c r="F18" s="27">
        <v>0</v>
      </c>
      <c r="G18" s="28">
        <v>4260891.1636800319</v>
      </c>
      <c r="H18" s="247">
        <v>10637024.320861254</v>
      </c>
      <c r="I18" s="213">
        <f>H18/$H$87</f>
        <v>1.0162022526553818E-2</v>
      </c>
      <c r="J18" s="161">
        <f t="shared" ref="J18" si="3">H18/H17</f>
        <v>0.82871490123742453</v>
      </c>
      <c r="K18" s="161"/>
      <c r="L18" s="157"/>
      <c r="M18" s="161"/>
      <c r="N18" s="157"/>
      <c r="P18" s="158"/>
      <c r="Q18" s="158"/>
      <c r="R18" s="158"/>
      <c r="S18" s="158"/>
      <c r="T18" s="158"/>
    </row>
    <row r="19" spans="2:20">
      <c r="B19" s="41" t="s">
        <v>288</v>
      </c>
      <c r="C19" s="41" t="s">
        <v>10</v>
      </c>
      <c r="D19" s="21">
        <v>591253.63147980056</v>
      </c>
      <c r="E19" s="22">
        <v>3028116.7372862995</v>
      </c>
      <c r="F19" s="21">
        <v>2270929.6344379997</v>
      </c>
      <c r="G19" s="22">
        <v>1510291.0869630999</v>
      </c>
      <c r="H19" s="246">
        <v>7400591.0901672002</v>
      </c>
      <c r="I19" s="161">
        <f>H19/$H$86</f>
        <v>4.3699124984526256E-3</v>
      </c>
      <c r="J19" s="255"/>
      <c r="K19" s="161"/>
      <c r="L19" s="157"/>
      <c r="M19" s="161"/>
      <c r="N19" s="157"/>
      <c r="P19" s="158"/>
      <c r="Q19" s="158"/>
      <c r="R19" s="158"/>
      <c r="S19" s="158"/>
      <c r="T19" s="158"/>
    </row>
    <row r="20" spans="2:20">
      <c r="B20" s="212"/>
      <c r="C20" s="212" t="s">
        <v>11</v>
      </c>
      <c r="D20" s="27">
        <v>353544.49236456392</v>
      </c>
      <c r="E20" s="28">
        <v>1777726.2072918455</v>
      </c>
      <c r="F20" s="27">
        <v>1727902.4777341473</v>
      </c>
      <c r="G20" s="28">
        <v>722588.81118014571</v>
      </c>
      <c r="H20" s="247">
        <v>4581761.9885707023</v>
      </c>
      <c r="I20" s="213">
        <f>H20/$H$87</f>
        <v>4.3771610494347021E-3</v>
      </c>
      <c r="J20" s="161">
        <f t="shared" ref="J20" si="4">H20/H19</f>
        <v>0.61910757299619801</v>
      </c>
      <c r="K20" s="161"/>
      <c r="L20" s="157"/>
      <c r="M20" s="161"/>
      <c r="N20" s="157"/>
      <c r="P20" s="158"/>
      <c r="Q20" s="158"/>
      <c r="R20" s="158"/>
      <c r="S20" s="158"/>
      <c r="T20" s="158"/>
    </row>
    <row r="21" spans="2:20">
      <c r="B21" s="41" t="s">
        <v>289</v>
      </c>
      <c r="C21" s="41" t="s">
        <v>10</v>
      </c>
      <c r="D21" s="21">
        <v>1518631.8294154194</v>
      </c>
      <c r="E21" s="22">
        <v>0</v>
      </c>
      <c r="F21" s="21">
        <v>5366351.8304529004</v>
      </c>
      <c r="G21" s="22">
        <v>0</v>
      </c>
      <c r="H21" s="246">
        <v>6884983.6598683195</v>
      </c>
      <c r="I21" s="161">
        <f>H21/$H$86</f>
        <v>4.0654558237754124E-3</v>
      </c>
      <c r="J21" s="255"/>
      <c r="K21" s="161"/>
      <c r="L21" s="157"/>
      <c r="M21" s="161"/>
      <c r="N21" s="157"/>
      <c r="P21" s="158"/>
      <c r="Q21" s="158"/>
      <c r="R21" s="158"/>
      <c r="S21" s="158"/>
      <c r="T21" s="158"/>
    </row>
    <row r="22" spans="2:20">
      <c r="B22" s="212"/>
      <c r="C22" s="212" t="s">
        <v>11</v>
      </c>
      <c r="D22" s="27">
        <v>869148.41980724491</v>
      </c>
      <c r="E22" s="28">
        <v>0</v>
      </c>
      <c r="F22" s="27">
        <v>3669932.8834254015</v>
      </c>
      <c r="G22" s="28">
        <v>0</v>
      </c>
      <c r="H22" s="247">
        <v>4539081.3032326465</v>
      </c>
      <c r="I22" s="213">
        <f>H22/$H$87</f>
        <v>4.3363862920616772E-3</v>
      </c>
      <c r="J22" s="161">
        <f t="shared" ref="J22" si="5">H22/H21</f>
        <v>0.65927263265566849</v>
      </c>
      <c r="K22" s="161"/>
      <c r="L22" s="157"/>
      <c r="M22" s="161"/>
      <c r="N22" s="157"/>
      <c r="P22" s="158"/>
      <c r="Q22" s="158"/>
      <c r="R22" s="158"/>
      <c r="S22" s="158"/>
      <c r="T22" s="158"/>
    </row>
    <row r="23" spans="2:20">
      <c r="B23" s="41" t="s">
        <v>276</v>
      </c>
      <c r="C23" s="41" t="s">
        <v>10</v>
      </c>
      <c r="D23" s="21">
        <v>3569364.9750000006</v>
      </c>
      <c r="E23" s="22">
        <v>0</v>
      </c>
      <c r="F23" s="21">
        <v>0</v>
      </c>
      <c r="G23" s="22">
        <v>2638379.8749840003</v>
      </c>
      <c r="H23" s="246">
        <v>6207744.8499840014</v>
      </c>
      <c r="I23" s="161">
        <f>H23/$H$86</f>
        <v>3.6655588015385302E-3</v>
      </c>
      <c r="J23" s="255"/>
      <c r="K23" s="161"/>
      <c r="L23" s="157"/>
      <c r="M23" s="161"/>
      <c r="N23" s="157"/>
      <c r="P23" s="158"/>
      <c r="Q23" s="158"/>
      <c r="R23" s="158"/>
      <c r="S23" s="158"/>
      <c r="T23" s="158"/>
    </row>
    <row r="24" spans="2:20">
      <c r="B24" s="212"/>
      <c r="C24" s="212" t="s">
        <v>11</v>
      </c>
      <c r="D24" s="27">
        <v>2874394.2859081333</v>
      </c>
      <c r="E24" s="28">
        <v>0</v>
      </c>
      <c r="F24" s="27">
        <v>0</v>
      </c>
      <c r="G24" s="28">
        <v>2027743.078914915</v>
      </c>
      <c r="H24" s="247">
        <v>4902137.364823048</v>
      </c>
      <c r="I24" s="213">
        <f>H24/$H$87</f>
        <v>4.6832298984119964E-3</v>
      </c>
      <c r="J24" s="161">
        <f t="shared" ref="J24" si="6">H24/H23</f>
        <v>0.78968087176387114</v>
      </c>
      <c r="K24" s="161"/>
      <c r="L24" s="157"/>
      <c r="M24" s="161"/>
      <c r="N24" s="157"/>
      <c r="P24" s="158"/>
      <c r="Q24" s="158"/>
      <c r="R24" s="158"/>
      <c r="S24" s="158"/>
      <c r="T24" s="158"/>
    </row>
    <row r="25" spans="2:20">
      <c r="B25" s="41" t="s">
        <v>290</v>
      </c>
      <c r="C25" s="41" t="s">
        <v>10</v>
      </c>
      <c r="D25" s="21">
        <v>112023229.69185795</v>
      </c>
      <c r="E25" s="22">
        <v>266916752.79474801</v>
      </c>
      <c r="F25" s="21">
        <v>103322368.94000998</v>
      </c>
      <c r="G25" s="22">
        <v>16237648.548576999</v>
      </c>
      <c r="H25" s="246">
        <v>498499999.97519296</v>
      </c>
      <c r="I25" s="161">
        <f>H25/$H$86</f>
        <v>0.29435505270174478</v>
      </c>
      <c r="J25" s="255"/>
      <c r="K25" s="161"/>
      <c r="L25" s="157"/>
      <c r="M25" s="161"/>
      <c r="N25" s="157"/>
      <c r="P25" s="158"/>
      <c r="Q25" s="158"/>
      <c r="R25" s="158"/>
      <c r="S25" s="158"/>
      <c r="T25" s="158"/>
    </row>
    <row r="26" spans="2:20">
      <c r="B26" s="212"/>
      <c r="C26" s="212" t="s">
        <v>11</v>
      </c>
      <c r="D26" s="27">
        <v>49068316.12290518</v>
      </c>
      <c r="E26" s="28">
        <v>105199545.90669706</v>
      </c>
      <c r="F26" s="27">
        <v>10907995.210784292</v>
      </c>
      <c r="G26" s="28">
        <v>9641409.8668001909</v>
      </c>
      <c r="H26" s="247">
        <v>174817267.1071867</v>
      </c>
      <c r="I26" s="213">
        <f>H26/$H$87</f>
        <v>0.16701071209264365</v>
      </c>
      <c r="J26" s="161">
        <f t="shared" ref="J26" si="7">H26/H25</f>
        <v>0.35068659401381386</v>
      </c>
      <c r="K26" s="161"/>
      <c r="L26" s="157"/>
      <c r="M26" s="161"/>
      <c r="N26" s="157"/>
      <c r="P26" s="158"/>
      <c r="Q26" s="158"/>
      <c r="R26" s="158"/>
      <c r="S26" s="158"/>
      <c r="T26" s="158"/>
    </row>
    <row r="27" spans="2:20">
      <c r="B27" s="41" t="s">
        <v>291</v>
      </c>
      <c r="C27" s="41" t="s">
        <v>10</v>
      </c>
      <c r="D27" s="21">
        <v>95162530.641362533</v>
      </c>
      <c r="E27" s="22">
        <v>484754170.28563994</v>
      </c>
      <c r="F27" s="21">
        <v>0</v>
      </c>
      <c r="G27" s="22">
        <v>22583299.566559002</v>
      </c>
      <c r="H27" s="246">
        <v>602500000.49356139</v>
      </c>
      <c r="I27" s="161">
        <f>H27/$H$86</f>
        <v>0.35576513421646744</v>
      </c>
      <c r="J27" s="255"/>
      <c r="K27" s="161"/>
      <c r="L27" s="157"/>
      <c r="M27" s="161"/>
      <c r="N27" s="157"/>
      <c r="P27" s="158"/>
      <c r="Q27" s="158"/>
      <c r="R27" s="158"/>
      <c r="S27" s="158"/>
      <c r="T27" s="158"/>
    </row>
    <row r="28" spans="2:20">
      <c r="B28" s="183"/>
      <c r="C28" s="183" t="s">
        <v>11</v>
      </c>
      <c r="D28" s="27">
        <v>66837102.9158144</v>
      </c>
      <c r="E28" s="28">
        <v>387977323.32015616</v>
      </c>
      <c r="F28" s="27">
        <v>0</v>
      </c>
      <c r="G28" s="28">
        <v>3410399.5953642186</v>
      </c>
      <c r="H28" s="248">
        <v>458224825.83133477</v>
      </c>
      <c r="I28" s="230">
        <f>H28/$H$87</f>
        <v>0.43776256045517803</v>
      </c>
      <c r="J28" s="262">
        <f t="shared" ref="J28" si="8">H28/H27</f>
        <v>0.7605391293874888</v>
      </c>
      <c r="K28" s="161"/>
      <c r="L28" s="157"/>
      <c r="M28" s="161"/>
      <c r="N28" s="157"/>
      <c r="P28" s="158"/>
      <c r="Q28" s="158"/>
      <c r="R28" s="158"/>
      <c r="S28" s="158"/>
      <c r="T28" s="158"/>
    </row>
    <row r="29" spans="2:20">
      <c r="B29" s="147" t="s">
        <v>253</v>
      </c>
      <c r="C29" s="176" t="s">
        <v>10</v>
      </c>
      <c r="D29" s="289">
        <v>216730321.49904764</v>
      </c>
      <c r="E29" s="266">
        <v>754699039.81767416</v>
      </c>
      <c r="F29" s="280">
        <v>110959650.40490088</v>
      </c>
      <c r="G29" s="266">
        <v>51939873.75689365</v>
      </c>
      <c r="H29" s="267">
        <v>1134328885.4785163</v>
      </c>
      <c r="I29" s="268">
        <f>H29/$H$86</f>
        <v>0.66980027860131575</v>
      </c>
      <c r="J29" s="231"/>
      <c r="K29" s="161"/>
      <c r="L29" s="157"/>
      <c r="M29" s="161"/>
      <c r="N29" s="157"/>
      <c r="P29" s="158"/>
      <c r="Q29" s="158"/>
      <c r="R29" s="158"/>
      <c r="S29" s="158"/>
      <c r="T29" s="158"/>
    </row>
    <row r="30" spans="2:20">
      <c r="B30" s="179"/>
      <c r="C30" s="179" t="s">
        <v>11</v>
      </c>
      <c r="D30" s="280">
        <v>126378639.39398074</v>
      </c>
      <c r="E30" s="233">
        <v>494954595.43414509</v>
      </c>
      <c r="F30" s="280">
        <v>16305830.571943842</v>
      </c>
      <c r="G30" s="233">
        <v>20063032.515939504</v>
      </c>
      <c r="H30" s="249">
        <v>657702097.91600919</v>
      </c>
      <c r="I30" s="269">
        <f>H30/$H$87</f>
        <v>0.6283320723142839</v>
      </c>
      <c r="J30" s="231">
        <f t="shared" ref="J30" si="9">H30/H29</f>
        <v>0.57981605364704936</v>
      </c>
      <c r="K30" s="161"/>
      <c r="L30" s="157"/>
      <c r="M30" s="161"/>
      <c r="N30" s="157"/>
      <c r="P30" s="158"/>
      <c r="Q30" s="158"/>
      <c r="R30" s="158"/>
      <c r="S30" s="158"/>
      <c r="T30" s="158"/>
    </row>
    <row r="31" spans="2:20" ht="6.75" customHeight="1">
      <c r="B31" s="179"/>
      <c r="C31" s="179"/>
      <c r="D31" s="233"/>
      <c r="E31" s="233"/>
      <c r="F31" s="233"/>
      <c r="G31" s="233"/>
      <c r="H31" s="234"/>
      <c r="I31" s="231"/>
      <c r="J31" s="231"/>
      <c r="K31" s="161"/>
      <c r="L31" s="157"/>
      <c r="M31" s="161"/>
      <c r="N31" s="157"/>
      <c r="P31" s="158"/>
      <c r="Q31" s="158"/>
      <c r="R31" s="158"/>
      <c r="S31" s="158"/>
      <c r="T31" s="158"/>
    </row>
    <row r="32" spans="2:20" ht="15">
      <c r="B32" s="235" t="s">
        <v>292</v>
      </c>
      <c r="C32" s="212"/>
      <c r="D32" s="236"/>
      <c r="E32" s="236"/>
      <c r="F32" s="236"/>
      <c r="G32" s="236"/>
      <c r="H32" s="237"/>
      <c r="I32" s="213"/>
      <c r="J32" s="161"/>
      <c r="K32" s="161"/>
      <c r="L32" s="157"/>
      <c r="M32" s="161"/>
      <c r="N32" s="157"/>
      <c r="P32" s="158"/>
      <c r="Q32" s="158"/>
      <c r="R32" s="158"/>
      <c r="S32" s="158"/>
      <c r="T32" s="158"/>
    </row>
    <row r="33" spans="2:20">
      <c r="B33" s="95" t="s">
        <v>293</v>
      </c>
      <c r="C33" s="41" t="s">
        <v>10</v>
      </c>
      <c r="D33" s="21">
        <v>4325314.4203774277</v>
      </c>
      <c r="E33" s="22">
        <v>0</v>
      </c>
      <c r="F33" s="21">
        <v>0</v>
      </c>
      <c r="G33" s="22">
        <v>0</v>
      </c>
      <c r="H33" s="246">
        <v>4325314.4203774277</v>
      </c>
      <c r="I33" s="161">
        <f>H33/$H$86</f>
        <v>2.5540183635409672E-3</v>
      </c>
      <c r="J33" s="281"/>
      <c r="K33" s="161"/>
      <c r="L33" s="157"/>
      <c r="M33" s="161"/>
      <c r="N33" s="157"/>
      <c r="P33" s="158"/>
      <c r="Q33" s="158"/>
      <c r="R33" s="158"/>
      <c r="S33" s="158"/>
      <c r="T33" s="158"/>
    </row>
    <row r="34" spans="2:20" ht="15">
      <c r="B34" s="182"/>
      <c r="C34" s="212" t="s">
        <v>11</v>
      </c>
      <c r="D34" s="27">
        <v>1646302.7212550018</v>
      </c>
      <c r="E34" s="28">
        <v>0</v>
      </c>
      <c r="F34" s="27">
        <v>0</v>
      </c>
      <c r="G34" s="28">
        <v>0</v>
      </c>
      <c r="H34" s="247">
        <v>1646302.7212550018</v>
      </c>
      <c r="I34" s="213">
        <f>H34/$H$87</f>
        <v>1.5727862261356201E-3</v>
      </c>
      <c r="J34" s="256">
        <f t="shared" ref="J34" si="10">H34/H33</f>
        <v>0.38062035756266366</v>
      </c>
      <c r="K34" s="161"/>
      <c r="L34" s="157"/>
      <c r="M34" s="161"/>
      <c r="N34" s="157"/>
      <c r="P34" s="158"/>
      <c r="Q34" s="158"/>
      <c r="R34" s="158"/>
      <c r="S34" s="158"/>
      <c r="T34" s="158"/>
    </row>
    <row r="35" spans="2:20" ht="14.25">
      <c r="B35" s="174" t="s">
        <v>294</v>
      </c>
      <c r="C35" s="41" t="s">
        <v>10</v>
      </c>
      <c r="D35" s="21">
        <v>11964393.41039262</v>
      </c>
      <c r="E35" s="22">
        <v>0</v>
      </c>
      <c r="F35" s="21">
        <v>0</v>
      </c>
      <c r="G35" s="22">
        <v>0</v>
      </c>
      <c r="H35" s="246">
        <v>11964393.41039262</v>
      </c>
      <c r="I35" s="161">
        <f>H35/$H$86</f>
        <v>7.064753566771882E-3</v>
      </c>
      <c r="J35" s="161"/>
      <c r="K35" s="161"/>
      <c r="L35" s="157"/>
      <c r="M35" s="161"/>
      <c r="N35" s="157"/>
      <c r="P35" s="158"/>
      <c r="Q35" s="158"/>
      <c r="R35" s="158"/>
      <c r="S35" s="158"/>
      <c r="T35" s="158"/>
    </row>
    <row r="36" spans="2:20">
      <c r="B36" s="212"/>
      <c r="C36" s="212" t="s">
        <v>11</v>
      </c>
      <c r="D36" s="27">
        <v>10417173.96240134</v>
      </c>
      <c r="E36" s="28">
        <v>0</v>
      </c>
      <c r="F36" s="27">
        <v>0</v>
      </c>
      <c r="G36" s="28">
        <v>0</v>
      </c>
      <c r="H36" s="247">
        <v>10417173.96240134</v>
      </c>
      <c r="I36" s="213">
        <f>H36/$H$87</f>
        <v>9.951989698974489E-3</v>
      </c>
      <c r="J36" s="161">
        <f t="shared" ref="J36" si="11">H36/H35</f>
        <v>0.87068132959859712</v>
      </c>
      <c r="K36" s="161"/>
      <c r="L36" s="157"/>
      <c r="M36" s="161"/>
      <c r="N36" s="157"/>
      <c r="P36" s="158"/>
      <c r="Q36" s="158"/>
      <c r="R36" s="158"/>
      <c r="S36" s="158"/>
      <c r="T36" s="158"/>
    </row>
    <row r="37" spans="2:20">
      <c r="B37" s="95" t="s">
        <v>278</v>
      </c>
      <c r="C37" s="41" t="s">
        <v>10</v>
      </c>
      <c r="D37" s="21">
        <v>13320855.356568502</v>
      </c>
      <c r="E37" s="22">
        <v>0</v>
      </c>
      <c r="F37" s="21">
        <v>0</v>
      </c>
      <c r="G37" s="22">
        <v>6033486.7743879994</v>
      </c>
      <c r="H37" s="246">
        <v>19354342.130956501</v>
      </c>
      <c r="I37" s="161">
        <f>H37/$H$86</f>
        <v>1.1428381942324584E-2</v>
      </c>
      <c r="J37" s="255"/>
      <c r="K37" s="161"/>
      <c r="L37" s="157"/>
      <c r="M37" s="161"/>
      <c r="N37" s="157"/>
      <c r="P37" s="158"/>
      <c r="Q37" s="158"/>
      <c r="R37" s="158"/>
      <c r="S37" s="158"/>
      <c r="T37" s="158"/>
    </row>
    <row r="38" spans="2:20">
      <c r="B38" s="212"/>
      <c r="C38" s="212" t="s">
        <v>11</v>
      </c>
      <c r="D38" s="27">
        <v>11885595.161252987</v>
      </c>
      <c r="E38" s="28">
        <v>0</v>
      </c>
      <c r="F38" s="27">
        <v>0</v>
      </c>
      <c r="G38" s="28">
        <v>1750398.5002661468</v>
      </c>
      <c r="H38" s="247">
        <v>13635993.661519133</v>
      </c>
      <c r="I38" s="213">
        <f>H38/$H$87</f>
        <v>1.3027071348191003E-2</v>
      </c>
      <c r="J38" s="256">
        <f t="shared" ref="J38" si="12">H38/H37</f>
        <v>0.70454441536966028</v>
      </c>
      <c r="K38" s="161"/>
      <c r="L38" s="157"/>
      <c r="M38" s="161"/>
      <c r="N38" s="157"/>
      <c r="P38" s="158"/>
      <c r="Q38" s="158"/>
      <c r="R38" s="158"/>
      <c r="S38" s="158"/>
      <c r="T38" s="158"/>
    </row>
    <row r="39" spans="2:20">
      <c r="B39" s="95" t="s">
        <v>295</v>
      </c>
      <c r="C39" s="41" t="s">
        <v>10</v>
      </c>
      <c r="D39" s="21">
        <v>1353125.3799980001</v>
      </c>
      <c r="E39" s="22">
        <v>0</v>
      </c>
      <c r="F39" s="21">
        <v>0</v>
      </c>
      <c r="G39" s="22">
        <v>991619.34001600009</v>
      </c>
      <c r="H39" s="246">
        <v>2344744.7200140003</v>
      </c>
      <c r="I39" s="161">
        <f>H39/$H$86</f>
        <v>1.3845284968228785E-3</v>
      </c>
      <c r="J39" s="161"/>
      <c r="K39" s="161"/>
      <c r="L39" s="157"/>
      <c r="M39" s="161"/>
      <c r="N39" s="157"/>
      <c r="P39" s="158"/>
      <c r="Q39" s="158"/>
      <c r="R39" s="158"/>
      <c r="S39" s="158"/>
      <c r="T39" s="158"/>
    </row>
    <row r="40" spans="2:20">
      <c r="B40" s="212"/>
      <c r="C40" s="212" t="s">
        <v>11</v>
      </c>
      <c r="D40" s="27">
        <v>969686.13516585738</v>
      </c>
      <c r="E40" s="28">
        <v>0</v>
      </c>
      <c r="F40" s="27">
        <v>0</v>
      </c>
      <c r="G40" s="28">
        <v>1024762.7357906778</v>
      </c>
      <c r="H40" s="247">
        <v>1994448.8709565352</v>
      </c>
      <c r="I40" s="213">
        <f>H40/$H$87</f>
        <v>1.9053857303843334E-3</v>
      </c>
      <c r="J40" s="161">
        <f t="shared" ref="J40" si="13">H40/H39</f>
        <v>0.85060384353680363</v>
      </c>
      <c r="K40" s="161"/>
      <c r="L40" s="157"/>
      <c r="M40" s="161"/>
      <c r="N40" s="157"/>
      <c r="P40" s="158"/>
      <c r="Q40" s="158"/>
      <c r="R40" s="158"/>
      <c r="S40" s="158"/>
      <c r="T40" s="158"/>
    </row>
    <row r="41" spans="2:20">
      <c r="B41" s="95" t="s">
        <v>239</v>
      </c>
      <c r="C41" s="41" t="s">
        <v>10</v>
      </c>
      <c r="D41" s="21">
        <v>3187063.5789747005</v>
      </c>
      <c r="E41" s="22">
        <v>0</v>
      </c>
      <c r="F41" s="21">
        <v>0</v>
      </c>
      <c r="G41" s="22">
        <v>0</v>
      </c>
      <c r="H41" s="246">
        <v>3187063.5789747005</v>
      </c>
      <c r="I41" s="161">
        <f>H41/$H$86</f>
        <v>1.881902242326166E-3</v>
      </c>
      <c r="J41" s="255"/>
      <c r="K41" s="161"/>
      <c r="L41" s="157"/>
      <c r="M41" s="161"/>
      <c r="N41" s="157"/>
      <c r="P41" s="158"/>
      <c r="Q41" s="158"/>
      <c r="R41" s="158"/>
      <c r="S41" s="158"/>
      <c r="T41" s="158"/>
    </row>
    <row r="42" spans="2:20">
      <c r="B42" s="212"/>
      <c r="C42" s="212" t="s">
        <v>11</v>
      </c>
      <c r="D42" s="27">
        <v>2138652.1394927315</v>
      </c>
      <c r="E42" s="28">
        <v>0</v>
      </c>
      <c r="F42" s="27">
        <v>0</v>
      </c>
      <c r="G42" s="28">
        <v>0</v>
      </c>
      <c r="H42" s="247">
        <v>2138652.1394927315</v>
      </c>
      <c r="I42" s="213">
        <f>H42/$H$87</f>
        <v>2.0431495277645454E-3</v>
      </c>
      <c r="J42" s="161">
        <f t="shared" ref="J42" si="14">H42/H41</f>
        <v>0.67104156741697329</v>
      </c>
      <c r="K42" s="161"/>
      <c r="L42" s="157"/>
      <c r="M42" s="161"/>
      <c r="N42" s="157"/>
      <c r="P42" s="158"/>
      <c r="Q42" s="158"/>
      <c r="R42" s="158"/>
      <c r="S42" s="158"/>
      <c r="T42" s="158"/>
    </row>
    <row r="43" spans="2:20">
      <c r="B43" s="41" t="s">
        <v>71</v>
      </c>
      <c r="C43" s="41" t="s">
        <v>10</v>
      </c>
      <c r="D43" s="21">
        <v>4344985.8599551013</v>
      </c>
      <c r="E43" s="22">
        <v>0</v>
      </c>
      <c r="F43" s="21">
        <v>0</v>
      </c>
      <c r="G43" s="22">
        <v>0</v>
      </c>
      <c r="H43" s="246">
        <v>4344985.8599551013</v>
      </c>
      <c r="I43" s="161">
        <f>H43/$H$86</f>
        <v>2.5656339856751568E-3</v>
      </c>
      <c r="J43" s="255"/>
      <c r="K43" s="161"/>
      <c r="L43" s="157"/>
      <c r="M43" s="161"/>
      <c r="N43" s="157"/>
      <c r="P43" s="158"/>
      <c r="Q43" s="158"/>
      <c r="R43" s="158"/>
      <c r="S43" s="158"/>
      <c r="T43" s="158"/>
    </row>
    <row r="44" spans="2:20">
      <c r="B44" s="212"/>
      <c r="C44" s="212" t="s">
        <v>11</v>
      </c>
      <c r="D44" s="27">
        <v>4010059.5309136901</v>
      </c>
      <c r="E44" s="28">
        <v>0</v>
      </c>
      <c r="F44" s="27">
        <v>0</v>
      </c>
      <c r="G44" s="28">
        <v>0</v>
      </c>
      <c r="H44" s="247">
        <v>4010059.5309136901</v>
      </c>
      <c r="I44" s="213">
        <f>H44/$H$87</f>
        <v>3.8309882591927081E-3</v>
      </c>
      <c r="J44" s="161">
        <f t="shared" ref="J44" si="15">H44/H43</f>
        <v>0.9229165894121294</v>
      </c>
      <c r="K44" s="161"/>
      <c r="L44" s="157"/>
      <c r="M44" s="161"/>
      <c r="N44" s="157"/>
      <c r="P44" s="158"/>
      <c r="Q44" s="158"/>
      <c r="R44" s="158"/>
      <c r="S44" s="158"/>
      <c r="T44" s="158"/>
    </row>
    <row r="45" spans="2:20">
      <c r="B45" s="41" t="s">
        <v>64</v>
      </c>
      <c r="C45" s="41" t="s">
        <v>10</v>
      </c>
      <c r="D45" s="21">
        <v>2559701.489974</v>
      </c>
      <c r="E45" s="22">
        <v>0</v>
      </c>
      <c r="F45" s="21">
        <v>0</v>
      </c>
      <c r="G45" s="22">
        <v>0</v>
      </c>
      <c r="H45" s="246">
        <v>2559701.489974</v>
      </c>
      <c r="I45" s="161">
        <f t="shared" ref="I45" si="16">H45/$H$86</f>
        <v>1.5114565035497015E-3</v>
      </c>
      <c r="J45" s="255"/>
      <c r="K45" s="161"/>
      <c r="L45" s="157"/>
      <c r="M45" s="161"/>
      <c r="N45" s="157"/>
      <c r="P45" s="158"/>
      <c r="Q45" s="158"/>
      <c r="R45" s="158"/>
      <c r="S45" s="158"/>
      <c r="T45" s="158"/>
    </row>
    <row r="46" spans="2:20">
      <c r="B46" s="212"/>
      <c r="C46" s="212" t="s">
        <v>11</v>
      </c>
      <c r="D46" s="27">
        <v>2260239.6775247967</v>
      </c>
      <c r="E46" s="28">
        <v>0</v>
      </c>
      <c r="F46" s="27">
        <v>0</v>
      </c>
      <c r="G46" s="28">
        <v>0</v>
      </c>
      <c r="H46" s="247">
        <v>2260239.6775247967</v>
      </c>
      <c r="I46" s="213">
        <f t="shared" ref="I46" si="17">H46/$H$87</f>
        <v>2.1593075117231665E-3</v>
      </c>
      <c r="J46" s="161">
        <f t="shared" ref="J46" si="18">H46/H45</f>
        <v>0.8830090877306771</v>
      </c>
      <c r="K46" s="161"/>
      <c r="L46" s="157"/>
      <c r="M46" s="161"/>
      <c r="N46" s="157"/>
      <c r="P46" s="158"/>
      <c r="Q46" s="158"/>
      <c r="R46" s="158"/>
      <c r="S46" s="158"/>
      <c r="T46" s="158"/>
    </row>
    <row r="47" spans="2:20">
      <c r="B47" s="41" t="s">
        <v>296</v>
      </c>
      <c r="C47" s="41" t="s">
        <v>10</v>
      </c>
      <c r="D47" s="21">
        <v>27587793.035799995</v>
      </c>
      <c r="E47" s="22">
        <v>0</v>
      </c>
      <c r="F47" s="21">
        <v>0</v>
      </c>
      <c r="G47" s="22">
        <v>20947345.633090004</v>
      </c>
      <c r="H47" s="246">
        <v>48535138.668889999</v>
      </c>
      <c r="I47" s="161">
        <f t="shared" ref="I47" si="19">H47/$H$86</f>
        <v>2.8659103914701216E-2</v>
      </c>
      <c r="J47" s="255"/>
      <c r="K47" s="161"/>
      <c r="L47" s="157"/>
      <c r="M47" s="161"/>
      <c r="N47" s="157"/>
      <c r="P47" s="158"/>
      <c r="Q47" s="158"/>
      <c r="R47" s="158"/>
      <c r="S47" s="158"/>
      <c r="T47" s="158"/>
    </row>
    <row r="48" spans="2:20">
      <c r="B48" s="212"/>
      <c r="C48" s="212" t="s">
        <v>11</v>
      </c>
      <c r="D48" s="27">
        <v>10736833.984938029</v>
      </c>
      <c r="E48" s="28">
        <v>0</v>
      </c>
      <c r="F48" s="27">
        <v>0</v>
      </c>
      <c r="G48" s="28">
        <v>13709193.711542288</v>
      </c>
      <c r="H48" s="247">
        <v>24446027.696480319</v>
      </c>
      <c r="I48" s="213">
        <f t="shared" ref="I48" si="20">H48/$H$87</f>
        <v>2.3354377751039823E-2</v>
      </c>
      <c r="J48" s="161">
        <f t="shared" ref="J48" si="21">H48/H47</f>
        <v>0.50367688991789583</v>
      </c>
      <c r="K48" s="161"/>
      <c r="L48" s="157"/>
      <c r="M48" s="161"/>
      <c r="N48" s="157"/>
      <c r="P48" s="158"/>
      <c r="Q48" s="158"/>
      <c r="R48" s="158"/>
      <c r="S48" s="158"/>
      <c r="T48" s="158"/>
    </row>
    <row r="49" spans="2:20" ht="14.25">
      <c r="B49" s="41" t="s">
        <v>297</v>
      </c>
      <c r="C49" s="41" t="s">
        <v>10</v>
      </c>
      <c r="D49" s="21">
        <v>29944391.771364447</v>
      </c>
      <c r="E49" s="22">
        <v>0</v>
      </c>
      <c r="F49" s="21">
        <v>0</v>
      </c>
      <c r="G49" s="22">
        <v>25455609.708036825</v>
      </c>
      <c r="H49" s="246">
        <v>55400001.479401276</v>
      </c>
      <c r="I49" s="161">
        <f t="shared" ref="I49" si="22">H49/$H$86</f>
        <v>3.2712678748159293E-2</v>
      </c>
      <c r="J49" s="255"/>
      <c r="K49" s="161"/>
      <c r="L49" s="157"/>
      <c r="M49" s="161"/>
      <c r="N49" s="157"/>
      <c r="P49" s="158"/>
      <c r="Q49" s="158"/>
      <c r="R49" s="158"/>
      <c r="S49" s="158"/>
      <c r="T49" s="158"/>
    </row>
    <row r="50" spans="2:20">
      <c r="B50" s="212"/>
      <c r="C50" s="212" t="s">
        <v>11</v>
      </c>
      <c r="D50" s="27">
        <v>24263961.722027697</v>
      </c>
      <c r="E50" s="28">
        <v>0</v>
      </c>
      <c r="F50" s="27">
        <v>0</v>
      </c>
      <c r="G50" s="28">
        <v>10417582.907935521</v>
      </c>
      <c r="H50" s="247">
        <v>34681544.629963219</v>
      </c>
      <c r="I50" s="213">
        <f t="shared" ref="I50" si="23">H50/$H$87</f>
        <v>3.3132822409193484E-2</v>
      </c>
      <c r="J50" s="161">
        <f t="shared" ref="J50" si="24">H50/H49</f>
        <v>0.62602064447342021</v>
      </c>
      <c r="K50" s="161"/>
      <c r="L50" s="157"/>
      <c r="M50" s="161"/>
      <c r="N50" s="157"/>
      <c r="P50" s="158"/>
      <c r="Q50" s="158"/>
      <c r="R50" s="158"/>
      <c r="S50" s="158"/>
      <c r="T50" s="158"/>
    </row>
    <row r="51" spans="2:20" ht="14.25">
      <c r="B51" s="41" t="s">
        <v>298</v>
      </c>
      <c r="C51" s="41" t="s">
        <v>10</v>
      </c>
      <c r="D51" s="21">
        <v>9569583.8946539983</v>
      </c>
      <c r="E51" s="22">
        <v>0</v>
      </c>
      <c r="F51" s="21">
        <v>0</v>
      </c>
      <c r="G51" s="22">
        <v>12552327.156405998</v>
      </c>
      <c r="H51" s="246">
        <v>22121911.051059999</v>
      </c>
      <c r="I51" s="161">
        <f t="shared" ref="I51" si="25">H51/$H$86</f>
        <v>1.3062580328228927E-2</v>
      </c>
      <c r="J51" s="255"/>
      <c r="K51" s="161"/>
      <c r="L51" s="157"/>
      <c r="M51" s="161"/>
      <c r="N51" s="157"/>
      <c r="P51" s="158"/>
      <c r="Q51" s="158"/>
      <c r="R51" s="158"/>
      <c r="S51" s="158"/>
      <c r="T51" s="158"/>
    </row>
    <row r="52" spans="2:20">
      <c r="B52" s="212"/>
      <c r="C52" s="212" t="s">
        <v>11</v>
      </c>
      <c r="D52" s="27">
        <v>6651581.6510616262</v>
      </c>
      <c r="E52" s="28">
        <v>0</v>
      </c>
      <c r="F52" s="27">
        <v>0</v>
      </c>
      <c r="G52" s="28">
        <v>7570030.805929644</v>
      </c>
      <c r="H52" s="247">
        <v>14221612.45699127</v>
      </c>
      <c r="I52" s="213">
        <f t="shared" ref="I52" si="26">H52/$H$87</f>
        <v>1.3586539035022363E-2</v>
      </c>
      <c r="J52" s="256">
        <f t="shared" ref="J52" si="27">H52/H51</f>
        <v>0.64287449778484773</v>
      </c>
      <c r="K52" s="161"/>
      <c r="L52" s="157"/>
      <c r="M52" s="161"/>
      <c r="N52" s="157"/>
      <c r="P52" s="158"/>
      <c r="Q52" s="158"/>
      <c r="R52" s="158"/>
      <c r="S52" s="158"/>
      <c r="T52" s="158"/>
    </row>
    <row r="53" spans="2:20">
      <c r="B53" s="41" t="s">
        <v>130</v>
      </c>
      <c r="C53" s="41" t="s">
        <v>10</v>
      </c>
      <c r="D53" s="21">
        <v>1157011.4553399002</v>
      </c>
      <c r="E53" s="22">
        <v>0</v>
      </c>
      <c r="F53" s="21">
        <v>927717.98466520011</v>
      </c>
      <c r="G53" s="22">
        <v>0</v>
      </c>
      <c r="H53" s="246">
        <v>2084729.4400051003</v>
      </c>
      <c r="I53" s="161">
        <f t="shared" ref="I53" si="28">H53/$H$86</f>
        <v>1.230994271237949E-3</v>
      </c>
      <c r="J53" s="161"/>
      <c r="K53" s="161"/>
      <c r="L53" s="157"/>
      <c r="M53" s="161"/>
      <c r="N53" s="157"/>
      <c r="P53" s="158"/>
      <c r="Q53" s="158"/>
      <c r="R53" s="158"/>
      <c r="S53" s="158"/>
      <c r="T53" s="158"/>
    </row>
    <row r="54" spans="2:20">
      <c r="B54" s="212"/>
      <c r="C54" s="212" t="s">
        <v>11</v>
      </c>
      <c r="D54" s="27">
        <v>617516.59240706847</v>
      </c>
      <c r="E54" s="28">
        <v>0</v>
      </c>
      <c r="F54" s="27">
        <v>583241.26006919041</v>
      </c>
      <c r="G54" s="28">
        <v>0</v>
      </c>
      <c r="H54" s="247">
        <v>1200757.8524762588</v>
      </c>
      <c r="I54" s="213">
        <f t="shared" ref="I54" si="29">H54/$H$87</f>
        <v>1.147137392726404E-3</v>
      </c>
      <c r="J54" s="256">
        <f t="shared" ref="J54" si="30">H54/H53</f>
        <v>0.57597778850061288</v>
      </c>
      <c r="K54" s="161"/>
      <c r="L54" s="157"/>
      <c r="M54" s="161"/>
      <c r="N54" s="157"/>
      <c r="P54" s="158"/>
      <c r="Q54" s="158"/>
      <c r="R54" s="158"/>
      <c r="S54" s="158"/>
      <c r="T54" s="158"/>
    </row>
    <row r="55" spans="2:20">
      <c r="B55" s="41" t="s">
        <v>299</v>
      </c>
      <c r="C55" s="41" t="s">
        <v>10</v>
      </c>
      <c r="D55" s="21">
        <v>105023039.00682066</v>
      </c>
      <c r="E55" s="22">
        <v>0</v>
      </c>
      <c r="F55" s="21">
        <v>0</v>
      </c>
      <c r="G55" s="22">
        <v>10476960.99546</v>
      </c>
      <c r="H55" s="246">
        <v>115500000.00228067</v>
      </c>
      <c r="I55" s="161">
        <f t="shared" ref="I55" si="31">H55/$H$86</f>
        <v>6.8200619035937229E-2</v>
      </c>
      <c r="J55" s="161"/>
      <c r="K55" s="161"/>
      <c r="L55" s="157"/>
      <c r="M55" s="161"/>
      <c r="N55" s="157"/>
      <c r="P55" s="158"/>
      <c r="Q55" s="158"/>
      <c r="R55" s="158"/>
      <c r="S55" s="158"/>
      <c r="T55" s="158"/>
    </row>
    <row r="56" spans="2:20">
      <c r="B56" s="171"/>
      <c r="C56" s="212" t="s">
        <v>11</v>
      </c>
      <c r="D56" s="27">
        <v>103796037.77169921</v>
      </c>
      <c r="E56" s="28">
        <v>0</v>
      </c>
      <c r="F56" s="27">
        <v>0</v>
      </c>
      <c r="G56" s="28">
        <v>5813293.3712354098</v>
      </c>
      <c r="H56" s="247">
        <v>109609331.14293462</v>
      </c>
      <c r="I56" s="213">
        <f t="shared" ref="I56" si="32">H56/$H$87</f>
        <v>0.10471467006148695</v>
      </c>
      <c r="J56" s="161">
        <f t="shared" ref="J56" si="33">H56/H55</f>
        <v>0.94899853801532696</v>
      </c>
      <c r="K56" s="161"/>
      <c r="L56" s="157"/>
      <c r="M56" s="161"/>
      <c r="N56" s="157"/>
      <c r="P56" s="158"/>
      <c r="Q56" s="158"/>
      <c r="R56" s="158"/>
      <c r="S56" s="158"/>
      <c r="T56" s="158"/>
    </row>
    <row r="57" spans="2:20">
      <c r="B57" s="41" t="s">
        <v>124</v>
      </c>
      <c r="C57" s="41" t="s">
        <v>10</v>
      </c>
      <c r="D57" s="21">
        <v>95394992.753100008</v>
      </c>
      <c r="E57" s="22">
        <v>0</v>
      </c>
      <c r="F57" s="21">
        <v>0</v>
      </c>
      <c r="G57" s="22">
        <v>7505007.2424999997</v>
      </c>
      <c r="H57" s="246">
        <v>102899999.99560001</v>
      </c>
      <c r="I57" s="161">
        <f t="shared" ref="I57" si="34">H57/$H$86</f>
        <v>6.0760551500946183E-2</v>
      </c>
      <c r="J57" s="257"/>
      <c r="K57" s="161"/>
      <c r="L57" s="157"/>
      <c r="M57" s="161"/>
      <c r="N57" s="157"/>
      <c r="P57" s="158"/>
      <c r="Q57" s="158"/>
      <c r="R57" s="158"/>
      <c r="S57" s="158"/>
      <c r="T57" s="158"/>
    </row>
    <row r="58" spans="2:20">
      <c r="B58" s="212"/>
      <c r="C58" s="212" t="s">
        <v>11</v>
      </c>
      <c r="D58" s="27">
        <v>53924519.090962842</v>
      </c>
      <c r="E58" s="28">
        <v>0</v>
      </c>
      <c r="F58" s="27">
        <v>0</v>
      </c>
      <c r="G58" s="28">
        <v>2292058.8411387447</v>
      </c>
      <c r="H58" s="247">
        <v>56216577.932101585</v>
      </c>
      <c r="I58" s="213">
        <f t="shared" ref="I58" si="35">H58/$H$87</f>
        <v>5.3706197718416976E-2</v>
      </c>
      <c r="J58" s="231">
        <f t="shared" ref="J58" si="36">H58/H57</f>
        <v>0.54632242890675797</v>
      </c>
      <c r="K58" s="161"/>
      <c r="L58" s="157"/>
      <c r="M58" s="161"/>
      <c r="N58" s="157"/>
      <c r="P58" s="158"/>
      <c r="Q58" s="158"/>
      <c r="R58" s="158"/>
      <c r="S58" s="158"/>
      <c r="T58" s="158"/>
    </row>
    <row r="59" spans="2:20">
      <c r="B59" s="41" t="s">
        <v>300</v>
      </c>
      <c r="C59" s="41" t="s">
        <v>10</v>
      </c>
      <c r="D59" s="21">
        <v>47481445.237469502</v>
      </c>
      <c r="E59" s="22">
        <v>0</v>
      </c>
      <c r="F59" s="21">
        <v>0</v>
      </c>
      <c r="G59" s="22">
        <v>12018554.752425298</v>
      </c>
      <c r="H59" s="246">
        <v>59499999.9898948</v>
      </c>
      <c r="I59" s="161">
        <f t="shared" ref="I59" si="37">H59/$H$86</f>
        <v>3.513365222397364E-2</v>
      </c>
      <c r="J59" s="257"/>
      <c r="K59" s="161"/>
      <c r="L59" s="157"/>
      <c r="M59" s="161"/>
      <c r="N59" s="157"/>
      <c r="P59" s="158"/>
      <c r="Q59" s="158"/>
      <c r="R59" s="158"/>
      <c r="S59" s="158"/>
      <c r="T59" s="158"/>
    </row>
    <row r="60" spans="2:20">
      <c r="B60" s="212"/>
      <c r="C60" s="212" t="s">
        <v>11</v>
      </c>
      <c r="D60" s="27">
        <v>31068877.081445284</v>
      </c>
      <c r="E60" s="28">
        <v>0</v>
      </c>
      <c r="F60" s="27">
        <v>0</v>
      </c>
      <c r="G60" s="28">
        <v>7500885.7870664848</v>
      </c>
      <c r="H60" s="247">
        <v>38569762.868511766</v>
      </c>
      <c r="I60" s="213">
        <f t="shared" ref="I60" si="38">H60/$H$87</f>
        <v>3.6847410261624802E-2</v>
      </c>
      <c r="J60" s="231">
        <f t="shared" ref="J60" si="39">H60/H59</f>
        <v>0.64823130882457602</v>
      </c>
      <c r="K60" s="161"/>
      <c r="L60" s="157"/>
      <c r="M60" s="161"/>
      <c r="N60" s="157"/>
      <c r="P60" s="158"/>
      <c r="Q60" s="158"/>
      <c r="R60" s="158"/>
      <c r="S60" s="158"/>
      <c r="T60" s="158"/>
    </row>
    <row r="61" spans="2:20">
      <c r="B61" s="41" t="s">
        <v>301</v>
      </c>
      <c r="C61" s="41" t="s">
        <v>10</v>
      </c>
      <c r="D61" s="21">
        <v>5265218.8927076701</v>
      </c>
      <c r="E61" s="22">
        <v>0</v>
      </c>
      <c r="F61" s="21">
        <v>627273.73700000008</v>
      </c>
      <c r="G61" s="22">
        <v>913503.38907590008</v>
      </c>
      <c r="H61" s="246">
        <v>6805996.0187835703</v>
      </c>
      <c r="I61" s="161">
        <f t="shared" ref="I61" si="40">H61/$H$86</f>
        <v>4.0188150790302869E-3</v>
      </c>
      <c r="J61" s="257"/>
      <c r="K61" s="161"/>
      <c r="L61" s="157"/>
      <c r="M61" s="161"/>
      <c r="N61" s="157"/>
      <c r="P61" s="158"/>
      <c r="Q61" s="158"/>
      <c r="R61" s="158"/>
      <c r="S61" s="158"/>
      <c r="T61" s="158"/>
    </row>
    <row r="62" spans="2:20">
      <c r="B62" s="212"/>
      <c r="C62" s="212" t="s">
        <v>11</v>
      </c>
      <c r="D62" s="27">
        <v>4155311.3963807235</v>
      </c>
      <c r="E62" s="28">
        <v>0</v>
      </c>
      <c r="F62" s="27">
        <v>532244.77277909499</v>
      </c>
      <c r="G62" s="28">
        <v>555209.04976131255</v>
      </c>
      <c r="H62" s="247">
        <v>5242765.2189211305</v>
      </c>
      <c r="I62" s="213">
        <f t="shared" ref="I62" si="41">H62/$H$87</f>
        <v>5.008646840415955E-3</v>
      </c>
      <c r="J62" s="291">
        <f t="shared" ref="J62" si="42">H62/H61</f>
        <v>0.77031564585871815</v>
      </c>
      <c r="K62" s="161"/>
      <c r="L62" s="157"/>
      <c r="M62" s="161"/>
      <c r="N62" s="157"/>
      <c r="P62" s="158"/>
      <c r="Q62" s="158"/>
      <c r="R62" s="158"/>
      <c r="S62" s="158"/>
      <c r="T62" s="158"/>
    </row>
    <row r="63" spans="2:20" ht="14.25">
      <c r="B63" s="41" t="s">
        <v>302</v>
      </c>
      <c r="C63" s="41" t="s">
        <v>10</v>
      </c>
      <c r="D63" s="21">
        <v>12527798.799432999</v>
      </c>
      <c r="E63" s="22">
        <v>0</v>
      </c>
      <c r="F63" s="21">
        <v>0</v>
      </c>
      <c r="G63" s="22">
        <v>1518139.630721</v>
      </c>
      <c r="H63" s="246">
        <v>14045938.430153999</v>
      </c>
      <c r="I63" s="161">
        <f t="shared" ref="I63" si="43">H63/$H$86</f>
        <v>8.2938674966082041E-3</v>
      </c>
      <c r="J63" s="231"/>
      <c r="K63" s="161"/>
      <c r="L63" s="157"/>
      <c r="M63" s="161"/>
      <c r="N63" s="157"/>
      <c r="P63" s="158"/>
      <c r="Q63" s="158"/>
      <c r="R63" s="158"/>
      <c r="S63" s="158"/>
      <c r="T63" s="158"/>
    </row>
    <row r="64" spans="2:20">
      <c r="B64" s="212"/>
      <c r="C64" s="212" t="s">
        <v>11</v>
      </c>
      <c r="D64" s="27">
        <v>5847435.3381567588</v>
      </c>
      <c r="E64" s="28">
        <v>0</v>
      </c>
      <c r="F64" s="27">
        <v>0</v>
      </c>
      <c r="G64" s="28">
        <v>1371536.4573665343</v>
      </c>
      <c r="H64" s="247">
        <v>7218971.7955232933</v>
      </c>
      <c r="I64" s="213">
        <f t="shared" ref="I64" si="44">H64/$H$87</f>
        <v>6.8966048954868459E-3</v>
      </c>
      <c r="J64" s="161">
        <f t="shared" ref="J64" si="45">H64/H63</f>
        <v>0.51395439553013511</v>
      </c>
      <c r="K64" s="161"/>
      <c r="L64" s="157"/>
      <c r="M64" s="161"/>
      <c r="N64" s="157"/>
      <c r="P64" s="158"/>
      <c r="Q64" s="158"/>
      <c r="R64" s="158"/>
      <c r="S64" s="158"/>
      <c r="T64" s="158"/>
    </row>
    <row r="65" spans="2:20">
      <c r="B65" s="371" t="s">
        <v>83</v>
      </c>
      <c r="C65" s="41" t="s">
        <v>10</v>
      </c>
      <c r="D65" s="21">
        <v>2695201.2214600011</v>
      </c>
      <c r="E65" s="22">
        <v>0</v>
      </c>
      <c r="F65" s="21">
        <v>0</v>
      </c>
      <c r="G65" s="22">
        <v>283798.52848500002</v>
      </c>
      <c r="H65" s="246">
        <v>2978999.7499450012</v>
      </c>
      <c r="I65" s="161">
        <f t="shared" ref="I65" si="46">H65/$H$86</f>
        <v>1.7590443900444978E-3</v>
      </c>
      <c r="J65" s="255"/>
      <c r="K65" s="161"/>
      <c r="L65" s="157"/>
      <c r="M65" s="161"/>
      <c r="N65" s="157"/>
      <c r="P65" s="158"/>
      <c r="Q65" s="158"/>
      <c r="R65" s="158"/>
      <c r="S65" s="158"/>
      <c r="T65" s="158"/>
    </row>
    <row r="66" spans="2:20">
      <c r="B66" s="372"/>
      <c r="C66" s="183" t="s">
        <v>11</v>
      </c>
      <c r="D66" s="27">
        <v>1357831.138970233</v>
      </c>
      <c r="E66" s="28">
        <v>0</v>
      </c>
      <c r="F66" s="27">
        <v>0</v>
      </c>
      <c r="G66" s="28">
        <v>1306021.6856037369</v>
      </c>
      <c r="H66" s="248">
        <v>2663852.8245739699</v>
      </c>
      <c r="I66" s="230">
        <f t="shared" ref="I66" si="47">H66/$H$87</f>
        <v>2.5448971060125294E-3</v>
      </c>
      <c r="J66" s="161">
        <f t="shared" ref="J66" si="48">H66/H65</f>
        <v>0.89421048948498583</v>
      </c>
      <c r="K66" s="161"/>
      <c r="L66" s="157"/>
      <c r="M66" s="161"/>
      <c r="N66" s="157"/>
      <c r="P66" s="158"/>
      <c r="Q66" s="158"/>
      <c r="R66" s="158"/>
      <c r="S66" s="158"/>
      <c r="T66" s="158"/>
    </row>
    <row r="67" spans="2:20">
      <c r="B67" s="147" t="s">
        <v>13</v>
      </c>
      <c r="C67" s="176" t="s">
        <v>10</v>
      </c>
      <c r="D67" s="289">
        <v>377701915.56438947</v>
      </c>
      <c r="E67" s="266">
        <v>0</v>
      </c>
      <c r="F67" s="289">
        <v>1554991.7216652003</v>
      </c>
      <c r="G67" s="266">
        <v>98696353.150604025</v>
      </c>
      <c r="H67" s="267">
        <v>477953260.43665868</v>
      </c>
      <c r="I67" s="268">
        <f t="shared" ref="I67" si="49">H67/$H$86</f>
        <v>0.28222258208987872</v>
      </c>
      <c r="J67" s="258"/>
      <c r="K67" s="161"/>
      <c r="L67" s="157"/>
      <c r="M67" s="161"/>
      <c r="N67" s="157"/>
      <c r="P67" s="158"/>
      <c r="Q67" s="158"/>
      <c r="R67" s="158"/>
      <c r="S67" s="158"/>
      <c r="T67" s="158"/>
    </row>
    <row r="68" spans="2:20">
      <c r="B68" s="179"/>
      <c r="C68" s="179" t="s">
        <v>11</v>
      </c>
      <c r="D68" s="280">
        <v>275747615.09605587</v>
      </c>
      <c r="E68" s="233">
        <v>0</v>
      </c>
      <c r="F68" s="280">
        <v>1115486.0328482855</v>
      </c>
      <c r="G68" s="233">
        <v>53310973.853636496</v>
      </c>
      <c r="H68" s="249">
        <v>330174074.98254067</v>
      </c>
      <c r="I68" s="269">
        <f t="shared" ref="I68" si="50">H68/$H$87</f>
        <v>0.315429981773792</v>
      </c>
      <c r="J68" s="231">
        <f t="shared" ref="J68" si="51">H68/H67</f>
        <v>0.69080829092136176</v>
      </c>
      <c r="K68" s="161"/>
      <c r="L68" s="157"/>
      <c r="M68" s="161"/>
      <c r="N68" s="157"/>
      <c r="P68" s="158"/>
      <c r="Q68" s="158"/>
      <c r="R68" s="158"/>
      <c r="S68" s="158"/>
      <c r="T68" s="158"/>
    </row>
    <row r="69" spans="2:20" ht="6.75" customHeight="1">
      <c r="B69" s="179"/>
      <c r="C69" s="179"/>
      <c r="D69" s="233"/>
      <c r="E69" s="233"/>
      <c r="F69" s="233"/>
      <c r="G69" s="233"/>
      <c r="H69" s="234"/>
      <c r="I69" s="231"/>
      <c r="J69" s="231"/>
      <c r="K69" s="161"/>
      <c r="L69" s="157"/>
      <c r="M69" s="161"/>
      <c r="N69" s="157"/>
      <c r="P69" s="158"/>
      <c r="Q69" s="158"/>
      <c r="R69" s="158"/>
      <c r="S69" s="158"/>
      <c r="T69" s="158"/>
    </row>
    <row r="70" spans="2:20" ht="15">
      <c r="B70" s="235" t="s">
        <v>303</v>
      </c>
      <c r="C70" s="212"/>
      <c r="D70" s="236"/>
      <c r="E70" s="236"/>
      <c r="F70" s="236"/>
      <c r="G70" s="236"/>
      <c r="H70" s="237"/>
      <c r="I70" s="213"/>
      <c r="J70" s="231"/>
      <c r="K70" s="161"/>
      <c r="L70" s="157"/>
      <c r="M70" s="161"/>
      <c r="N70" s="157"/>
      <c r="P70" s="158"/>
      <c r="Q70" s="158"/>
      <c r="R70" s="158"/>
      <c r="S70" s="158"/>
      <c r="T70" s="158"/>
    </row>
    <row r="71" spans="2:20">
      <c r="B71" s="174" t="s">
        <v>304</v>
      </c>
      <c r="C71" s="41" t="s">
        <v>10</v>
      </c>
      <c r="D71" s="21">
        <v>2011096.9956690005</v>
      </c>
      <c r="E71" s="22">
        <v>0</v>
      </c>
      <c r="F71" s="21">
        <v>0</v>
      </c>
      <c r="G71" s="22">
        <v>1488903.004439</v>
      </c>
      <c r="H71" s="246">
        <v>3500000.0001080008</v>
      </c>
      <c r="I71" s="161">
        <f t="shared" ref="I71" si="52">H71/$H$86</f>
        <v>2.0666854253543945E-3</v>
      </c>
      <c r="J71" s="255"/>
      <c r="K71" s="161"/>
      <c r="L71" s="157"/>
      <c r="M71" s="161"/>
      <c r="N71" s="157"/>
      <c r="P71" s="158"/>
      <c r="Q71" s="158"/>
      <c r="R71" s="158"/>
      <c r="S71" s="158"/>
      <c r="T71" s="158"/>
    </row>
    <row r="72" spans="2:20">
      <c r="C72" s="41" t="s">
        <v>11</v>
      </c>
      <c r="D72" s="27">
        <v>1244851.3422157981</v>
      </c>
      <c r="E72" s="28">
        <v>0</v>
      </c>
      <c r="F72" s="27">
        <v>0</v>
      </c>
      <c r="G72" s="28">
        <v>1143634.8952602046</v>
      </c>
      <c r="H72" s="246">
        <v>2388486.2374760024</v>
      </c>
      <c r="I72" s="161">
        <f t="shared" ref="I72" si="53">H72/$H$87</f>
        <v>2.281827155550743E-3</v>
      </c>
      <c r="J72" s="161">
        <f t="shared" ref="J72" si="54">H72/H71</f>
        <v>0.68242463925779995</v>
      </c>
      <c r="K72" s="161"/>
      <c r="L72" s="157"/>
      <c r="M72" s="161"/>
      <c r="N72" s="157"/>
      <c r="P72" s="158"/>
      <c r="Q72" s="158"/>
      <c r="R72" s="158"/>
      <c r="S72" s="158"/>
      <c r="T72" s="158"/>
    </row>
    <row r="73" spans="2:20">
      <c r="B73" s="238" t="s">
        <v>305</v>
      </c>
      <c r="C73" s="238" t="s">
        <v>10</v>
      </c>
      <c r="D73" s="21">
        <v>5793067.3289550003</v>
      </c>
      <c r="E73" s="22">
        <v>0</v>
      </c>
      <c r="F73" s="21">
        <v>0</v>
      </c>
      <c r="G73" s="22">
        <v>2913772.2905600006</v>
      </c>
      <c r="H73" s="250">
        <v>8706839.6195150018</v>
      </c>
      <c r="I73" s="239">
        <f t="shared" ref="I73" si="55">H73/$H$86</f>
        <v>5.1412281548556E-3</v>
      </c>
      <c r="J73" s="255"/>
      <c r="K73" s="161"/>
      <c r="L73" s="157"/>
      <c r="M73" s="161"/>
      <c r="N73" s="157"/>
      <c r="P73" s="158"/>
      <c r="Q73" s="158"/>
      <c r="R73" s="158"/>
      <c r="S73" s="158"/>
      <c r="T73" s="158"/>
    </row>
    <row r="74" spans="2:20">
      <c r="C74" s="41" t="s">
        <v>11</v>
      </c>
      <c r="D74" s="27">
        <v>3313258.5378572936</v>
      </c>
      <c r="E74" s="28">
        <v>0</v>
      </c>
      <c r="F74" s="27">
        <v>0</v>
      </c>
      <c r="G74" s="28">
        <v>2255753.4752908801</v>
      </c>
      <c r="H74" s="247">
        <v>5569012.0131481737</v>
      </c>
      <c r="I74" s="161">
        <f t="shared" ref="I74" si="56">H74/$H$87</f>
        <v>5.3203249161771606E-3</v>
      </c>
      <c r="J74" s="256">
        <f t="shared" ref="J74" si="57">H74/H73</f>
        <v>0.63961348279186347</v>
      </c>
      <c r="K74" s="161"/>
      <c r="L74" s="157"/>
      <c r="M74" s="161"/>
      <c r="N74" s="157"/>
      <c r="P74" s="158"/>
      <c r="Q74" s="158"/>
      <c r="R74" s="158"/>
      <c r="S74" s="158"/>
      <c r="T74" s="158"/>
    </row>
    <row r="75" spans="2:20">
      <c r="B75" s="101" t="s">
        <v>306</v>
      </c>
      <c r="C75" s="238" t="s">
        <v>10</v>
      </c>
      <c r="D75" s="21">
        <v>2703478.8622289984</v>
      </c>
      <c r="E75" s="22">
        <v>0</v>
      </c>
      <c r="F75" s="21">
        <v>0</v>
      </c>
      <c r="G75" s="22">
        <v>656124.71780200012</v>
      </c>
      <c r="H75" s="246">
        <v>3359603.5800309987</v>
      </c>
      <c r="I75" s="239">
        <f t="shared" ref="I75" si="58">H75/$H$86</f>
        <v>1.9837839296012174E-3</v>
      </c>
      <c r="J75" s="161"/>
      <c r="K75" s="161"/>
      <c r="L75" s="157"/>
      <c r="M75" s="161"/>
      <c r="N75" s="157"/>
      <c r="P75" s="158"/>
      <c r="Q75" s="158"/>
      <c r="R75" s="158"/>
      <c r="S75" s="158"/>
      <c r="T75" s="158"/>
    </row>
    <row r="76" spans="2:20">
      <c r="B76" s="282"/>
      <c r="C76" s="41" t="s">
        <v>11</v>
      </c>
      <c r="D76" s="27">
        <v>1450793.1787130367</v>
      </c>
      <c r="E76" s="28">
        <v>0</v>
      </c>
      <c r="F76" s="27">
        <v>0</v>
      </c>
      <c r="G76" s="28">
        <v>693101.96611693595</v>
      </c>
      <c r="H76" s="246">
        <v>2143895.1448299726</v>
      </c>
      <c r="I76" s="161">
        <f t="shared" ref="I76" si="59">H76/$H$87</f>
        <v>2.0481584040006741E-3</v>
      </c>
      <c r="J76" s="256">
        <f t="shared" ref="J76" si="60">H76/H75</f>
        <v>0.63813932023795239</v>
      </c>
      <c r="K76" s="161"/>
      <c r="L76" s="157"/>
      <c r="M76" s="161"/>
      <c r="N76" s="157"/>
      <c r="P76" s="158"/>
      <c r="Q76" s="158"/>
      <c r="R76" s="158"/>
      <c r="S76" s="158"/>
      <c r="T76" s="158"/>
    </row>
    <row r="77" spans="2:20">
      <c r="B77" s="95" t="s">
        <v>307</v>
      </c>
      <c r="C77" s="238" t="s">
        <v>10</v>
      </c>
      <c r="D77" s="21">
        <v>2075399.2877800006</v>
      </c>
      <c r="E77" s="22">
        <v>0</v>
      </c>
      <c r="F77" s="21">
        <v>0</v>
      </c>
      <c r="G77" s="22">
        <v>733588.32220899989</v>
      </c>
      <c r="H77" s="250">
        <v>2808987.6099890005</v>
      </c>
      <c r="I77" s="239">
        <f t="shared" ref="I77" si="61">H77/$H$86</f>
        <v>1.6586553581103445E-3</v>
      </c>
      <c r="J77" s="161"/>
      <c r="K77" s="161"/>
      <c r="L77" s="157"/>
      <c r="M77" s="161"/>
      <c r="N77" s="157"/>
      <c r="P77" s="158"/>
      <c r="Q77" s="158"/>
      <c r="R77" s="158"/>
      <c r="S77" s="158"/>
      <c r="T77" s="158"/>
    </row>
    <row r="78" spans="2:20">
      <c r="C78" s="41" t="s">
        <v>11</v>
      </c>
      <c r="D78" s="27">
        <v>1070730.435541823</v>
      </c>
      <c r="E78" s="28">
        <v>0</v>
      </c>
      <c r="F78" s="27">
        <v>0</v>
      </c>
      <c r="G78" s="28">
        <v>642336.44159658055</v>
      </c>
      <c r="H78" s="247">
        <v>1713066.8771384037</v>
      </c>
      <c r="I78" s="161">
        <f t="shared" ref="I78" si="62">H78/$H$87</f>
        <v>1.6365689942846873E-3</v>
      </c>
      <c r="J78" s="161">
        <f t="shared" ref="J78" si="63">H78/H77</f>
        <v>0.6098520588152796</v>
      </c>
      <c r="K78" s="161"/>
      <c r="L78" s="157"/>
      <c r="M78" s="161"/>
      <c r="N78" s="157"/>
      <c r="P78" s="158"/>
      <c r="Q78" s="158"/>
      <c r="R78" s="158"/>
      <c r="S78" s="158"/>
      <c r="T78" s="158"/>
    </row>
    <row r="79" spans="2:20">
      <c r="B79" s="101" t="s">
        <v>308</v>
      </c>
      <c r="C79" s="238" t="s">
        <v>10</v>
      </c>
      <c r="D79" s="21">
        <v>3839514.5000719996</v>
      </c>
      <c r="E79" s="22">
        <v>0</v>
      </c>
      <c r="F79" s="21">
        <v>0</v>
      </c>
      <c r="G79" s="22">
        <v>0</v>
      </c>
      <c r="H79" s="246">
        <v>3839514.5000719996</v>
      </c>
      <c r="I79" s="239">
        <f t="shared" ref="I79" si="64">H79/$H$86</f>
        <v>2.2671624735688032E-3</v>
      </c>
      <c r="J79" s="255"/>
      <c r="K79" s="161"/>
      <c r="L79" s="157"/>
      <c r="M79" s="161"/>
      <c r="N79" s="157"/>
      <c r="P79" s="158"/>
      <c r="Q79" s="158"/>
      <c r="R79" s="158"/>
      <c r="S79" s="158"/>
      <c r="T79" s="158"/>
    </row>
    <row r="80" spans="2:20">
      <c r="B80" s="282"/>
      <c r="C80" s="212" t="s">
        <v>11</v>
      </c>
      <c r="D80" s="27">
        <v>2501842.685422583</v>
      </c>
      <c r="E80" s="28">
        <v>0</v>
      </c>
      <c r="F80" s="27">
        <v>0</v>
      </c>
      <c r="G80" s="28">
        <v>0</v>
      </c>
      <c r="H80" s="246">
        <v>2501842.685422583</v>
      </c>
      <c r="I80" s="161">
        <f t="shared" ref="I80" si="65">H80/$H$87</f>
        <v>2.3901216129869375E-3</v>
      </c>
      <c r="J80" s="256">
        <f t="shared" ref="J80" si="66">H80/H79</f>
        <v>0.6516039164263262</v>
      </c>
      <c r="K80" s="161"/>
      <c r="L80" s="157"/>
      <c r="M80" s="161"/>
      <c r="N80" s="157"/>
      <c r="P80" s="158"/>
      <c r="Q80" s="158"/>
      <c r="R80" s="158"/>
      <c r="S80" s="158"/>
      <c r="T80" s="158"/>
    </row>
    <row r="81" spans="2:25">
      <c r="B81" s="41" t="s">
        <v>309</v>
      </c>
      <c r="C81" s="41" t="s">
        <v>10</v>
      </c>
      <c r="D81" s="21">
        <v>4503217.5920819994</v>
      </c>
      <c r="E81" s="22">
        <v>0</v>
      </c>
      <c r="F81" s="21">
        <v>5052789.9673319999</v>
      </c>
      <c r="G81" s="22">
        <v>0</v>
      </c>
      <c r="H81" s="250">
        <v>9556007.5594139993</v>
      </c>
      <c r="I81" s="239">
        <f t="shared" ref="I81" si="67">H81/$H$86</f>
        <v>5.6426461562879776E-3</v>
      </c>
      <c r="J81" s="161"/>
      <c r="K81" s="161"/>
      <c r="L81" s="157"/>
      <c r="M81" s="161"/>
      <c r="N81" s="157"/>
      <c r="P81" s="158"/>
      <c r="Q81" s="158"/>
      <c r="R81" s="158"/>
      <c r="S81" s="158"/>
      <c r="T81" s="158"/>
    </row>
    <row r="82" spans="2:25">
      <c r="B82" s="183"/>
      <c r="C82" s="183" t="s">
        <v>11</v>
      </c>
      <c r="D82" s="27">
        <v>3744677.1209927597</v>
      </c>
      <c r="E82" s="28">
        <v>0</v>
      </c>
      <c r="F82" s="27">
        <v>2584038.7522128853</v>
      </c>
      <c r="G82" s="28">
        <v>0</v>
      </c>
      <c r="H82" s="248">
        <v>6328715.873205645</v>
      </c>
      <c r="I82" s="230">
        <f t="shared" ref="I82" si="68">H82/$H$87</f>
        <v>6.0461038094596787E-3</v>
      </c>
      <c r="J82" s="262">
        <f t="shared" ref="J82" si="69">H82/H81</f>
        <v>0.66227614763353526</v>
      </c>
      <c r="K82" s="161"/>
      <c r="L82" s="157"/>
      <c r="M82" s="161"/>
      <c r="N82" s="157"/>
      <c r="P82" s="158"/>
      <c r="Q82" s="158"/>
      <c r="R82" s="158"/>
      <c r="S82" s="158"/>
      <c r="T82" s="158"/>
    </row>
    <row r="83" spans="2:25">
      <c r="B83" s="147" t="s">
        <v>13</v>
      </c>
      <c r="C83" s="176" t="s">
        <v>10</v>
      </c>
      <c r="D83" s="289">
        <v>20925774.566786997</v>
      </c>
      <c r="E83" s="266">
        <v>0</v>
      </c>
      <c r="F83" s="289">
        <v>5052789.9673319999</v>
      </c>
      <c r="G83" s="266">
        <v>5792388.3350100005</v>
      </c>
      <c r="H83" s="267">
        <v>31770952.869128995</v>
      </c>
      <c r="I83" s="268">
        <f t="shared" ref="I83" si="70">H83/$H$86</f>
        <v>1.8760161497778333E-2</v>
      </c>
      <c r="J83" s="161"/>
      <c r="K83" s="161"/>
      <c r="L83" s="157"/>
      <c r="M83" s="161"/>
      <c r="N83" s="157"/>
      <c r="P83" s="158"/>
      <c r="Q83" s="158"/>
      <c r="R83" s="158"/>
      <c r="S83" s="158"/>
      <c r="T83" s="158"/>
    </row>
    <row r="84" spans="2:25">
      <c r="B84" s="179"/>
      <c r="C84" s="179" t="s">
        <v>11</v>
      </c>
      <c r="D84" s="280">
        <v>13326153.300743293</v>
      </c>
      <c r="E84" s="233">
        <v>0</v>
      </c>
      <c r="F84" s="280">
        <v>2584038.7522128853</v>
      </c>
      <c r="G84" s="233">
        <v>4734826.7782646008</v>
      </c>
      <c r="H84" s="249">
        <v>20645018.83122078</v>
      </c>
      <c r="I84" s="269">
        <f t="shared" ref="I84" si="71">H84/$H$87</f>
        <v>1.9723104892459882E-2</v>
      </c>
      <c r="J84" s="161">
        <f t="shared" ref="J84" si="72">H84/H83</f>
        <v>0.64980798392361105</v>
      </c>
      <c r="K84" s="161"/>
      <c r="L84" s="157"/>
      <c r="M84" s="161"/>
      <c r="N84" s="157"/>
      <c r="P84" s="158"/>
      <c r="Q84" s="158"/>
      <c r="R84" s="158"/>
      <c r="S84" s="158"/>
      <c r="T84" s="158"/>
    </row>
    <row r="85" spans="2:25" ht="6" customHeight="1">
      <c r="B85" s="179"/>
      <c r="C85" s="179"/>
      <c r="D85" s="233"/>
      <c r="E85" s="233"/>
      <c r="F85" s="233"/>
      <c r="G85" s="233"/>
      <c r="H85" s="233"/>
      <c r="I85" s="179"/>
      <c r="M85" s="161"/>
      <c r="N85" s="157"/>
      <c r="P85" s="158"/>
      <c r="Q85" s="158"/>
      <c r="R85" s="158"/>
      <c r="S85" s="158"/>
      <c r="T85" s="158"/>
    </row>
    <row r="86" spans="2:25">
      <c r="B86" s="283" t="s">
        <v>168</v>
      </c>
      <c r="C86" s="283" t="s">
        <v>10</v>
      </c>
      <c r="D86" s="284">
        <v>632094551.90204692</v>
      </c>
      <c r="E86" s="284">
        <v>776634205.28463233</v>
      </c>
      <c r="F86" s="284">
        <v>123515432.10625166</v>
      </c>
      <c r="G86" s="284">
        <v>161288826.02207381</v>
      </c>
      <c r="H86" s="284">
        <v>1693533015.3150046</v>
      </c>
      <c r="I86" s="114">
        <f>H86/$H$86</f>
        <v>1</v>
      </c>
      <c r="J86" s="288"/>
      <c r="M86" s="161"/>
      <c r="N86" s="157"/>
      <c r="P86" s="158"/>
      <c r="Q86" s="158"/>
      <c r="R86" s="158"/>
      <c r="S86" s="158"/>
      <c r="T86" s="158"/>
    </row>
    <row r="87" spans="2:25">
      <c r="B87" s="283"/>
      <c r="C87" s="283" t="s">
        <v>11</v>
      </c>
      <c r="D87" s="284">
        <v>430157638.74687284</v>
      </c>
      <c r="E87" s="284">
        <v>511342737.17956084</v>
      </c>
      <c r="F87" s="284">
        <v>23818313.929524239</v>
      </c>
      <c r="G87" s="284">
        <v>81424150.269247025</v>
      </c>
      <c r="H87" s="284">
        <v>1046742840.1252049</v>
      </c>
      <c r="I87" s="114">
        <f>H87/$H$87</f>
        <v>1</v>
      </c>
      <c r="J87" s="270">
        <f>H87/H86</f>
        <v>0.61808233477544938</v>
      </c>
      <c r="M87" s="161"/>
      <c r="N87" s="157"/>
      <c r="P87" s="158"/>
      <c r="Q87" s="158"/>
      <c r="R87" s="158"/>
      <c r="S87" s="158"/>
      <c r="T87" s="158"/>
    </row>
    <row r="89" spans="2:25" ht="13.5">
      <c r="B89" s="327" t="s">
        <v>310</v>
      </c>
      <c r="C89" s="188"/>
      <c r="D89" s="188"/>
      <c r="E89" s="188"/>
      <c r="F89" s="188"/>
      <c r="G89" s="188"/>
      <c r="H89" s="188"/>
      <c r="I89" s="191"/>
      <c r="J89" s="192"/>
      <c r="K89" s="192"/>
      <c r="L89" s="192"/>
      <c r="M89" s="192"/>
      <c r="N89" s="192"/>
      <c r="O89" s="192"/>
      <c r="P89" s="192"/>
      <c r="Q89" s="192"/>
      <c r="R89" s="192"/>
      <c r="S89" s="192"/>
      <c r="T89" s="192"/>
      <c r="U89" s="192"/>
      <c r="V89" s="192"/>
      <c r="W89" s="192"/>
      <c r="X89" s="192"/>
      <c r="Y89" s="192"/>
    </row>
    <row r="90" spans="2:25" ht="13.5">
      <c r="B90" s="327" t="s">
        <v>311</v>
      </c>
      <c r="C90" s="188"/>
      <c r="D90" s="188"/>
      <c r="E90" s="188"/>
      <c r="F90" s="188"/>
      <c r="G90" s="188"/>
      <c r="H90" s="188"/>
      <c r="I90" s="191"/>
      <c r="J90" s="192"/>
      <c r="K90" s="192"/>
      <c r="L90" s="192"/>
      <c r="M90" s="192"/>
      <c r="N90" s="192"/>
      <c r="O90" s="192"/>
      <c r="P90" s="192"/>
      <c r="Q90" s="192"/>
      <c r="R90" s="192"/>
      <c r="S90" s="192"/>
      <c r="T90" s="192"/>
      <c r="U90" s="192"/>
      <c r="V90" s="192"/>
      <c r="W90" s="192"/>
      <c r="X90" s="192"/>
      <c r="Y90" s="192"/>
    </row>
    <row r="91" spans="2:25" ht="13.5">
      <c r="B91" s="327" t="s">
        <v>312</v>
      </c>
      <c r="C91" s="188"/>
      <c r="D91" s="188"/>
      <c r="E91" s="188"/>
      <c r="F91" s="188"/>
      <c r="G91" s="188"/>
      <c r="H91" s="188"/>
    </row>
    <row r="92" spans="2:25" ht="13.5">
      <c r="B92" s="327" t="s">
        <v>313</v>
      </c>
      <c r="C92" s="188"/>
      <c r="D92" s="188"/>
      <c r="E92" s="188"/>
      <c r="F92" s="188"/>
      <c r="G92" s="188"/>
      <c r="H92" s="188"/>
    </row>
    <row r="93" spans="2:25" ht="13.5">
      <c r="B93" s="327" t="s">
        <v>314</v>
      </c>
      <c r="C93" s="188"/>
      <c r="D93" s="188"/>
      <c r="E93" s="188"/>
      <c r="F93" s="188"/>
      <c r="G93" s="188"/>
      <c r="H93" s="188"/>
    </row>
    <row r="94" spans="2:25" ht="13.5">
      <c r="B94" s="327" t="s">
        <v>315</v>
      </c>
      <c r="C94" s="188"/>
      <c r="D94" s="188"/>
      <c r="E94" s="188"/>
      <c r="F94" s="188"/>
      <c r="G94" s="188"/>
      <c r="H94" s="188"/>
    </row>
    <row r="97" spans="2:10" ht="15">
      <c r="B97" s="120" t="s">
        <v>316</v>
      </c>
      <c r="C97" s="4"/>
      <c r="D97" s="4"/>
      <c r="E97" s="4"/>
      <c r="F97" s="4"/>
      <c r="G97" s="4"/>
      <c r="H97" s="63"/>
    </row>
    <row r="98" spans="2:10">
      <c r="B98" s="116" t="s">
        <v>29</v>
      </c>
      <c r="C98" s="116" t="s">
        <v>30</v>
      </c>
      <c r="D98" s="4"/>
      <c r="E98" s="4"/>
      <c r="F98" s="4"/>
      <c r="G98" s="63"/>
      <c r="H98" s="63"/>
    </row>
    <row r="99" spans="2:10">
      <c r="B99" s="4" t="s">
        <v>31</v>
      </c>
      <c r="C99" s="4">
        <v>450844141.55600882</v>
      </c>
      <c r="D99" s="4"/>
      <c r="E99" s="4"/>
      <c r="F99" s="4"/>
      <c r="G99" s="4"/>
      <c r="H99" s="4"/>
      <c r="I99" s="146"/>
      <c r="J99" s="146"/>
    </row>
    <row r="100" spans="2:10">
      <c r="B100" s="4" t="s">
        <v>34</v>
      </c>
      <c r="C100" s="4">
        <v>132162987.11868922</v>
      </c>
      <c r="D100" s="4"/>
      <c r="E100" s="4"/>
      <c r="F100" s="4"/>
      <c r="G100" s="4"/>
      <c r="H100" s="4"/>
      <c r="I100" s="158"/>
      <c r="J100" s="127"/>
    </row>
    <row r="101" spans="2:10">
      <c r="B101" s="4" t="s">
        <v>37</v>
      </c>
      <c r="C101" s="4">
        <v>131731556.87500791</v>
      </c>
      <c r="D101" s="4"/>
      <c r="E101" s="4"/>
      <c r="F101" s="4"/>
      <c r="G101" s="4"/>
      <c r="H101" s="4"/>
      <c r="I101" s="158"/>
      <c r="J101" s="127"/>
    </row>
    <row r="102" spans="2:10">
      <c r="B102" s="4" t="s">
        <v>36</v>
      </c>
      <c r="C102" s="4">
        <v>76956634.300301492</v>
      </c>
      <c r="D102" s="4"/>
      <c r="E102" s="4"/>
      <c r="F102" s="4"/>
      <c r="G102" s="4"/>
      <c r="H102" s="4"/>
      <c r="I102" s="158"/>
      <c r="J102" s="127"/>
    </row>
    <row r="103" spans="2:10">
      <c r="B103" s="4" t="s">
        <v>43</v>
      </c>
      <c r="C103" s="4">
        <v>42331364.469937608</v>
      </c>
      <c r="D103" s="4"/>
      <c r="E103" s="4"/>
      <c r="F103" s="4"/>
      <c r="G103" s="63"/>
      <c r="H103" s="63"/>
      <c r="I103" s="158"/>
      <c r="J103" s="127"/>
    </row>
    <row r="104" spans="2:10">
      <c r="B104" s="4" t="s">
        <v>40</v>
      </c>
      <c r="C104" s="4">
        <v>38922145.845698647</v>
      </c>
      <c r="D104" s="4"/>
      <c r="E104" s="4"/>
      <c r="F104" s="4"/>
      <c r="G104" s="4"/>
      <c r="H104" s="63"/>
      <c r="I104" s="286"/>
      <c r="J104" s="194"/>
    </row>
    <row r="105" spans="2:10">
      <c r="B105" s="4" t="s">
        <v>39</v>
      </c>
      <c r="C105" s="4">
        <v>33053229.372746311</v>
      </c>
      <c r="D105" s="4"/>
      <c r="E105" s="4"/>
      <c r="F105" s="4"/>
      <c r="G105" s="4"/>
      <c r="H105" s="63"/>
    </row>
    <row r="106" spans="2:10">
      <c r="B106" s="4" t="s">
        <v>49</v>
      </c>
      <c r="C106" s="4">
        <v>23048798.173404127</v>
      </c>
      <c r="D106" s="4"/>
      <c r="E106" s="4"/>
      <c r="F106" s="4"/>
      <c r="G106" s="4"/>
      <c r="H106" s="63"/>
    </row>
    <row r="107" spans="2:10">
      <c r="B107" s="4" t="s">
        <v>44</v>
      </c>
      <c r="C107" s="4">
        <v>21383532.654440358</v>
      </c>
      <c r="D107" s="4"/>
      <c r="E107" s="4"/>
      <c r="F107" s="4"/>
      <c r="G107" s="4"/>
      <c r="H107" s="63"/>
    </row>
    <row r="108" spans="2:10">
      <c r="B108" s="4" t="s">
        <v>41</v>
      </c>
      <c r="C108" s="4">
        <v>17265532.924917966</v>
      </c>
      <c r="D108" s="4"/>
      <c r="E108" s="4"/>
      <c r="F108" s="4"/>
      <c r="G108" s="4"/>
      <c r="H108" s="63"/>
    </row>
    <row r="109" spans="2:10">
      <c r="B109" s="4" t="s">
        <v>42</v>
      </c>
      <c r="C109" s="4">
        <v>15594025.878191184</v>
      </c>
      <c r="D109" s="4"/>
      <c r="E109" s="4"/>
      <c r="F109" s="4"/>
      <c r="G109" s="4"/>
      <c r="H109" s="63"/>
    </row>
    <row r="110" spans="2:10">
      <c r="B110" s="4" t="s">
        <v>48</v>
      </c>
      <c r="C110" s="4">
        <v>13586176.147397589</v>
      </c>
      <c r="D110" s="4"/>
      <c r="E110" s="4"/>
      <c r="F110" s="4"/>
      <c r="G110" s="4"/>
      <c r="H110" s="63"/>
    </row>
    <row r="111" spans="2:10">
      <c r="B111" s="4" t="s">
        <v>35</v>
      </c>
      <c r="C111" s="4">
        <v>13271319.768571896</v>
      </c>
      <c r="D111" s="4"/>
      <c r="E111" s="4"/>
      <c r="F111" s="4"/>
      <c r="G111" s="4"/>
      <c r="H111" s="63"/>
    </row>
    <row r="112" spans="2:10">
      <c r="B112" s="4" t="s">
        <v>46</v>
      </c>
      <c r="C112" s="4">
        <v>11837162.666944228</v>
      </c>
      <c r="D112" s="4"/>
      <c r="E112" s="4"/>
      <c r="F112" s="4"/>
      <c r="G112" s="4"/>
      <c r="H112" s="63"/>
    </row>
    <row r="113" spans="2:8">
      <c r="B113" s="4" t="s">
        <v>45</v>
      </c>
      <c r="C113" s="4">
        <v>10699207.607644005</v>
      </c>
      <c r="D113" s="4"/>
      <c r="E113" s="4"/>
      <c r="F113" s="4"/>
      <c r="G113" s="4"/>
      <c r="H113" s="63"/>
    </row>
    <row r="114" spans="2:8">
      <c r="B114" s="4" t="s">
        <v>33</v>
      </c>
      <c r="C114" s="4">
        <v>7334823.9395230897</v>
      </c>
      <c r="D114" s="4"/>
      <c r="E114" s="4"/>
      <c r="F114" s="4"/>
      <c r="G114" s="4"/>
      <c r="H114" s="63"/>
    </row>
    <row r="115" spans="2:8">
      <c r="B115" s="4" t="s">
        <v>47</v>
      </c>
      <c r="C115" s="4">
        <v>4016353.0599869164</v>
      </c>
      <c r="D115" s="4"/>
      <c r="E115" s="4"/>
      <c r="F115" s="4"/>
      <c r="G115" s="4"/>
      <c r="H115" s="63"/>
    </row>
    <row r="116" spans="2:8">
      <c r="B116" s="4" t="s">
        <v>50</v>
      </c>
      <c r="C116" s="4">
        <v>2703847.7657937515</v>
      </c>
      <c r="D116" s="4"/>
      <c r="E116" s="4"/>
      <c r="F116" s="4"/>
      <c r="G116" s="4"/>
      <c r="H116" s="63"/>
    </row>
    <row r="117" spans="2:8">
      <c r="B117" s="4" t="s">
        <v>32</v>
      </c>
      <c r="C117" s="4">
        <v>0</v>
      </c>
      <c r="D117" s="4"/>
      <c r="E117" s="4"/>
      <c r="F117" s="4"/>
      <c r="G117" s="4"/>
      <c r="H117" s="63"/>
    </row>
    <row r="118" spans="2:8">
      <c r="B118" s="4" t="s">
        <v>38</v>
      </c>
      <c r="C118" s="4">
        <v>0</v>
      </c>
      <c r="D118" s="4"/>
      <c r="E118" s="4"/>
      <c r="F118" s="4"/>
      <c r="G118" s="4"/>
      <c r="H118" s="63"/>
    </row>
    <row r="119" spans="2:8">
      <c r="B119" s="4" t="s">
        <v>51</v>
      </c>
      <c r="C119" s="4">
        <v>0</v>
      </c>
      <c r="D119" s="4"/>
      <c r="E119" s="4"/>
      <c r="F119" s="4"/>
      <c r="G119" s="4"/>
      <c r="H119" s="63"/>
    </row>
    <row r="120" spans="2:8">
      <c r="B120" s="116" t="s">
        <v>52</v>
      </c>
      <c r="C120" s="116">
        <f>SUM(C99:C119)</f>
        <v>1046742840.125205</v>
      </c>
      <c r="D120" s="4"/>
      <c r="E120" s="4"/>
      <c r="F120" s="4"/>
      <c r="G120" s="4"/>
      <c r="H120" s="63"/>
    </row>
  </sheetData>
  <mergeCells count="1">
    <mergeCell ref="B65:B6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64387-64FA-424E-B458-604C2A56453C}">
  <dimension ref="A1:H112"/>
  <sheetViews>
    <sheetView workbookViewId="0">
      <pane ySplit="3" topLeftCell="A28" activePane="bottomLeft" state="frozen"/>
      <selection pane="bottomLeft" activeCell="G23" sqref="G23"/>
    </sheetView>
  </sheetViews>
  <sheetFormatPr defaultColWidth="8" defaultRowHeight="14.25"/>
  <cols>
    <col min="1" max="1" width="49.125" style="332" customWidth="1"/>
    <col min="2" max="2" width="15" style="332" customWidth="1"/>
    <col min="3" max="3" width="16.125" style="332" customWidth="1"/>
    <col min="4" max="4" width="15.375" style="332" customWidth="1"/>
    <col min="5" max="5" width="17" style="332" customWidth="1"/>
    <col min="6" max="6" width="16.375" style="332" customWidth="1"/>
    <col min="7" max="16384" width="8" style="332"/>
  </cols>
  <sheetData>
    <row r="1" spans="1:8" ht="15.75">
      <c r="A1" s="340" t="s">
        <v>317</v>
      </c>
      <c r="B1" s="331"/>
    </row>
    <row r="3" spans="1:8" ht="34.5" customHeight="1">
      <c r="A3" s="333" t="s">
        <v>54</v>
      </c>
      <c r="B3" s="356" t="s">
        <v>55</v>
      </c>
      <c r="C3" s="356" t="s">
        <v>56</v>
      </c>
      <c r="D3" s="356" t="s">
        <v>57</v>
      </c>
      <c r="E3" s="356" t="s">
        <v>58</v>
      </c>
      <c r="F3" s="357" t="s">
        <v>6</v>
      </c>
    </row>
    <row r="4" spans="1:8" ht="6.75" customHeight="1"/>
    <row r="5" spans="1:8">
      <c r="A5" s="347" t="s">
        <v>59</v>
      </c>
      <c r="B5" s="347"/>
      <c r="C5" s="348">
        <v>14700000</v>
      </c>
      <c r="D5" s="348">
        <v>256199999.99999997</v>
      </c>
      <c r="E5" s="348">
        <v>963952.5</v>
      </c>
      <c r="F5" s="349">
        <v>271863952.5</v>
      </c>
      <c r="H5" s="332" t="str">
        <f>IFERROR(VLOOKUP(A5,'[2]Remap donor name'!A:B,2,FALSE),"")</f>
        <v/>
      </c>
    </row>
    <row r="6" spans="1:8">
      <c r="A6" s="347" t="s">
        <v>64</v>
      </c>
      <c r="B6" s="347"/>
      <c r="C6" s="348">
        <v>115846889.70999999</v>
      </c>
      <c r="D6" s="348"/>
      <c r="E6" s="348">
        <v>528660.22</v>
      </c>
      <c r="F6" s="349">
        <v>116375549.92999999</v>
      </c>
      <c r="H6" s="332" t="str">
        <f>IFERROR(VLOOKUP(A6,'[2]Remap donor name'!A:B,2,FALSE),"")</f>
        <v/>
      </c>
    </row>
    <row r="7" spans="1:8">
      <c r="A7" s="347" t="s">
        <v>60</v>
      </c>
      <c r="B7" s="347"/>
      <c r="C7" s="348"/>
      <c r="D7" s="348"/>
      <c r="E7" s="348">
        <v>98044296.069999993</v>
      </c>
      <c r="F7" s="349">
        <v>98044296.069999993</v>
      </c>
      <c r="H7" s="332" t="str">
        <f>IFERROR(VLOOKUP(A7,'[2]Remap donor name'!A:B,2,FALSE),"")</f>
        <v/>
      </c>
    </row>
    <row r="8" spans="1:8">
      <c r="A8" s="347" t="s">
        <v>65</v>
      </c>
      <c r="B8" s="347"/>
      <c r="C8" s="348"/>
      <c r="D8" s="348">
        <v>22049710</v>
      </c>
      <c r="E8" s="348">
        <v>22885778.399999999</v>
      </c>
      <c r="F8" s="349">
        <v>44935488.399999999</v>
      </c>
      <c r="H8" s="332" t="str">
        <f>IFERROR(VLOOKUP(A8,'[2]Remap donor name'!A:B,2,FALSE),"")</f>
        <v/>
      </c>
    </row>
    <row r="9" spans="1:8">
      <c r="A9" s="347" t="s">
        <v>72</v>
      </c>
      <c r="B9" s="347"/>
      <c r="C9" s="348">
        <v>1408450.7</v>
      </c>
      <c r="D9" s="348">
        <v>27428008.419999994</v>
      </c>
      <c r="E9" s="348"/>
      <c r="F9" s="349">
        <v>28836459.119999994</v>
      </c>
      <c r="H9" s="332" t="str">
        <f>IFERROR(VLOOKUP(A9,'[2]Remap donor name'!A:B,2,FALSE),"")</f>
        <v/>
      </c>
    </row>
    <row r="10" spans="1:8">
      <c r="A10" s="347" t="s">
        <v>71</v>
      </c>
      <c r="B10" s="347"/>
      <c r="C10" s="348"/>
      <c r="D10" s="348">
        <v>23344257</v>
      </c>
      <c r="E10" s="348">
        <v>2345782.25</v>
      </c>
      <c r="F10" s="349">
        <v>25690039.25</v>
      </c>
      <c r="H10" s="332" t="str">
        <f>IFERROR(VLOOKUP(A10,'[2]Remap donor name'!A:B,2,FALSE),"")</f>
        <v/>
      </c>
    </row>
    <row r="11" spans="1:8">
      <c r="A11" s="347" t="s">
        <v>74</v>
      </c>
      <c r="B11" s="347"/>
      <c r="C11" s="348">
        <v>7598784.2000000002</v>
      </c>
      <c r="D11" s="348">
        <v>6254033.6299999999</v>
      </c>
      <c r="E11" s="348">
        <v>162303</v>
      </c>
      <c r="F11" s="349">
        <v>14015120.83</v>
      </c>
      <c r="H11" s="332" t="str">
        <f>IFERROR(VLOOKUP(A11,'[2]Remap donor name'!A:B,2,FALSE),"")</f>
        <v/>
      </c>
    </row>
    <row r="12" spans="1:8">
      <c r="A12" s="347" t="s">
        <v>89</v>
      </c>
      <c r="B12" s="347"/>
      <c r="C12" s="348">
        <v>10135082.330000002</v>
      </c>
      <c r="D12" s="348">
        <v>53904.5</v>
      </c>
      <c r="E12" s="348">
        <v>2786914.0200000009</v>
      </c>
      <c r="F12" s="349">
        <v>12975900.850000003</v>
      </c>
      <c r="H12" s="332" t="str">
        <f>IFERROR(VLOOKUP(A12,'[2]Remap donor name'!A:B,2,FALSE),"")</f>
        <v/>
      </c>
    </row>
    <row r="13" spans="1:8">
      <c r="A13" s="347" t="s">
        <v>95</v>
      </c>
      <c r="B13" s="347"/>
      <c r="C13" s="348">
        <v>11809831.540000001</v>
      </c>
      <c r="D13" s="348">
        <v>16160.59</v>
      </c>
      <c r="E13" s="348">
        <v>524962.87</v>
      </c>
      <c r="F13" s="349">
        <v>12350955</v>
      </c>
      <c r="H13" s="332" t="str">
        <f>IFERROR(VLOOKUP(A13,'[2]Remap donor name'!A:B,2,FALSE),"")</f>
        <v/>
      </c>
    </row>
    <row r="14" spans="1:8">
      <c r="A14" s="347" t="s">
        <v>77</v>
      </c>
      <c r="B14" s="347"/>
      <c r="C14" s="348"/>
      <c r="D14" s="348">
        <v>6546750.7300000004</v>
      </c>
      <c r="E14" s="348">
        <v>4325333.42</v>
      </c>
      <c r="F14" s="349">
        <v>10872084.15</v>
      </c>
      <c r="H14" s="332" t="str">
        <f>IFERROR(VLOOKUP(A14,'[2]Remap donor name'!A:B,2,FALSE),"")</f>
        <v/>
      </c>
    </row>
    <row r="15" spans="1:8">
      <c r="A15" s="347" t="s">
        <v>61</v>
      </c>
      <c r="B15" s="347"/>
      <c r="C15" s="348">
        <v>4001473.5900000008</v>
      </c>
      <c r="D15" s="348">
        <v>376946.5</v>
      </c>
      <c r="E15" s="348">
        <v>5360666.88</v>
      </c>
      <c r="F15" s="349">
        <v>9739086.9700000007</v>
      </c>
      <c r="H15" s="332" t="str">
        <f>IFERROR(VLOOKUP(A15,'[2]Remap donor name'!A:B,2,FALSE),"")</f>
        <v/>
      </c>
    </row>
    <row r="16" spans="1:8">
      <c r="A16" s="347" t="s">
        <v>73</v>
      </c>
      <c r="B16" s="347"/>
      <c r="C16" s="348">
        <v>9117632.8000000007</v>
      </c>
      <c r="D16" s="348">
        <v>106269.93</v>
      </c>
      <c r="E16" s="348">
        <v>221975.58000000002</v>
      </c>
      <c r="F16" s="349">
        <v>9445878.3100000005</v>
      </c>
      <c r="H16" s="332" t="str">
        <f>IFERROR(VLOOKUP(A16,'[2]Remap donor name'!A:B,2,FALSE),"")</f>
        <v/>
      </c>
    </row>
    <row r="17" spans="1:8">
      <c r="A17" s="347" t="s">
        <v>272</v>
      </c>
      <c r="B17" s="347"/>
      <c r="C17" s="348"/>
      <c r="D17" s="348">
        <v>9000000</v>
      </c>
      <c r="E17" s="348"/>
      <c r="F17" s="349">
        <v>9000000</v>
      </c>
      <c r="H17" s="332" t="str">
        <f>IFERROR(VLOOKUP(A17,'[2]Remap donor name'!A:B,2,FALSE),"")</f>
        <v/>
      </c>
    </row>
    <row r="18" spans="1:8">
      <c r="A18" s="347" t="s">
        <v>87</v>
      </c>
      <c r="B18" s="347"/>
      <c r="C18" s="348"/>
      <c r="D18" s="348">
        <v>6607929.5199999996</v>
      </c>
      <c r="E18" s="348">
        <v>2241247.64</v>
      </c>
      <c r="F18" s="349">
        <v>8849177.1600000001</v>
      </c>
      <c r="H18" s="332" t="str">
        <f>IFERROR(VLOOKUP(A18,'[2]Remap donor name'!A:B,2,FALSE),"")</f>
        <v/>
      </c>
    </row>
    <row r="19" spans="1:8">
      <c r="A19" s="347" t="s">
        <v>81</v>
      </c>
      <c r="B19" s="347"/>
      <c r="C19" s="348"/>
      <c r="D19" s="348"/>
      <c r="E19" s="348">
        <v>8663687.4400000013</v>
      </c>
      <c r="F19" s="349">
        <v>8663687.4400000013</v>
      </c>
      <c r="H19" s="332" t="str">
        <f>IFERROR(VLOOKUP(A19,'[2]Remap donor name'!A:B,2,FALSE),"")</f>
        <v/>
      </c>
    </row>
    <row r="20" spans="1:8">
      <c r="A20" s="347" t="s">
        <v>106</v>
      </c>
      <c r="B20" s="347"/>
      <c r="C20" s="348">
        <v>3155253.9199999981</v>
      </c>
      <c r="D20" s="348">
        <v>325041.81</v>
      </c>
      <c r="E20" s="348">
        <v>3573104.7800000003</v>
      </c>
      <c r="F20" s="349">
        <v>7053400.5099999979</v>
      </c>
      <c r="H20" s="332" t="str">
        <f>IFERROR(VLOOKUP(A20,'[2]Remap donor name'!A:B,2,FALSE),"")</f>
        <v/>
      </c>
    </row>
    <row r="21" spans="1:8">
      <c r="A21" s="347" t="s">
        <v>94</v>
      </c>
      <c r="B21" s="347"/>
      <c r="C21" s="348">
        <v>6664536.8600000003</v>
      </c>
      <c r="D21" s="348">
        <v>4672.29</v>
      </c>
      <c r="E21" s="348"/>
      <c r="F21" s="349">
        <v>6669209.1500000004</v>
      </c>
      <c r="H21" s="332" t="str">
        <f>IFERROR(VLOOKUP(A21,'[2]Remap donor name'!A:B,2,FALSE),"")</f>
        <v/>
      </c>
    </row>
    <row r="22" spans="1:8">
      <c r="A22" s="347" t="s">
        <v>88</v>
      </c>
      <c r="B22" s="347"/>
      <c r="C22" s="348">
        <v>3136011.97</v>
      </c>
      <c r="D22" s="348">
        <v>2226077.1599999997</v>
      </c>
      <c r="E22" s="348">
        <v>511309.92</v>
      </c>
      <c r="F22" s="349">
        <v>5873399.0499999998</v>
      </c>
      <c r="H22" s="332" t="str">
        <f>IFERROR(VLOOKUP(A22,'[2]Remap donor name'!A:B,2,FALSE),"")</f>
        <v/>
      </c>
    </row>
    <row r="23" spans="1:8">
      <c r="A23" s="347" t="s">
        <v>85</v>
      </c>
      <c r="B23" s="347"/>
      <c r="C23" s="348">
        <v>5156975.3</v>
      </c>
      <c r="D23" s="348">
        <v>4508.7</v>
      </c>
      <c r="E23" s="348">
        <v>74033.549999999988</v>
      </c>
      <c r="F23" s="349">
        <v>5235517.55</v>
      </c>
      <c r="H23" s="332" t="str">
        <f>IFERROR(VLOOKUP(A23,'[2]Remap donor name'!A:B,2,FALSE),"")</f>
        <v/>
      </c>
    </row>
    <row r="24" spans="1:8">
      <c r="A24" s="347" t="s">
        <v>318</v>
      </c>
      <c r="B24" s="347"/>
      <c r="C24" s="348">
        <v>5144032.92</v>
      </c>
      <c r="D24" s="348"/>
      <c r="E24" s="348"/>
      <c r="F24" s="349">
        <v>5144032.92</v>
      </c>
      <c r="H24" s="332" t="str">
        <f>IFERROR(VLOOKUP(A24,'[2]Remap donor name'!A:B,2,FALSE),"")</f>
        <v/>
      </c>
    </row>
    <row r="25" spans="1:8">
      <c r="A25" s="347" t="s">
        <v>75</v>
      </c>
      <c r="B25" s="347"/>
      <c r="C25" s="348"/>
      <c r="D25" s="348">
        <v>3581878.72</v>
      </c>
      <c r="E25" s="348">
        <v>1384369.12</v>
      </c>
      <c r="F25" s="349">
        <v>4966247.84</v>
      </c>
      <c r="H25" s="332" t="str">
        <f>IFERROR(VLOOKUP(A25,'[2]Remap donor name'!A:B,2,FALSE),"")</f>
        <v/>
      </c>
    </row>
    <row r="26" spans="1:8">
      <c r="A26" s="347" t="s">
        <v>79</v>
      </c>
      <c r="B26" s="347"/>
      <c r="C26" s="348">
        <v>3102378.49</v>
      </c>
      <c r="D26" s="348">
        <v>213010.68000000002</v>
      </c>
      <c r="E26" s="348">
        <v>1567744.09</v>
      </c>
      <c r="F26" s="349">
        <v>4883133.2600000007</v>
      </c>
      <c r="H26" s="332" t="str">
        <f>IFERROR(VLOOKUP(A26,'[2]Remap donor name'!A:B,2,FALSE),"")</f>
        <v/>
      </c>
    </row>
    <row r="27" spans="1:8">
      <c r="A27" s="347" t="s">
        <v>113</v>
      </c>
      <c r="B27" s="347"/>
      <c r="C27" s="348">
        <v>3690420.379999999</v>
      </c>
      <c r="D27" s="348">
        <v>13514.39</v>
      </c>
      <c r="E27" s="348">
        <v>982500</v>
      </c>
      <c r="F27" s="349">
        <v>4686434.7699999996</v>
      </c>
      <c r="H27" s="332" t="str">
        <f>IFERROR(VLOOKUP(A27,'[2]Remap donor name'!A:B,2,FALSE),"")</f>
        <v/>
      </c>
    </row>
    <row r="28" spans="1:8">
      <c r="A28" s="347" t="s">
        <v>70</v>
      </c>
      <c r="B28" s="347"/>
      <c r="C28" s="348">
        <v>3641660.6</v>
      </c>
      <c r="D28" s="348">
        <v>723589</v>
      </c>
      <c r="E28" s="348"/>
      <c r="F28" s="349">
        <v>4365249.5999999996</v>
      </c>
      <c r="H28" s="332" t="str">
        <f>IFERROR(VLOOKUP(A28,'[2]Remap donor name'!A:B,2,FALSE),"")</f>
        <v/>
      </c>
    </row>
    <row r="29" spans="1:8">
      <c r="A29" s="347" t="s">
        <v>98</v>
      </c>
      <c r="B29" s="347"/>
      <c r="C29" s="348">
        <v>1491410.92</v>
      </c>
      <c r="D29" s="348">
        <v>1084461.99</v>
      </c>
      <c r="E29" s="348">
        <v>1309081.1000000001</v>
      </c>
      <c r="F29" s="349">
        <v>3884954.0100000002</v>
      </c>
      <c r="H29" s="332" t="str">
        <f>IFERROR(VLOOKUP(A29,'[2]Remap donor name'!A:B,2,FALSE),"")</f>
        <v/>
      </c>
    </row>
    <row r="30" spans="1:8">
      <c r="A30" s="347" t="s">
        <v>101</v>
      </c>
      <c r="B30" s="347"/>
      <c r="C30" s="348">
        <v>554938.96</v>
      </c>
      <c r="D30" s="348">
        <v>1663586.41</v>
      </c>
      <c r="E30" s="348">
        <v>1540051.6</v>
      </c>
      <c r="F30" s="349">
        <v>3758576.97</v>
      </c>
      <c r="H30" s="332" t="str">
        <f>IFERROR(VLOOKUP(A30,'[2]Remap donor name'!A:B,2,FALSE),"")</f>
        <v/>
      </c>
    </row>
    <row r="31" spans="1:8">
      <c r="A31" s="347" t="s">
        <v>66</v>
      </c>
      <c r="B31" s="347"/>
      <c r="C31" s="348"/>
      <c r="D31" s="348">
        <v>3577106.33</v>
      </c>
      <c r="E31" s="348">
        <v>110000</v>
      </c>
      <c r="F31" s="349">
        <v>3687106.33</v>
      </c>
      <c r="H31" s="332" t="str">
        <f>IFERROR(VLOOKUP(A31,'[2]Remap donor name'!A:B,2,FALSE),"")</f>
        <v/>
      </c>
    </row>
    <row r="32" spans="1:8">
      <c r="A32" s="347" t="s">
        <v>86</v>
      </c>
      <c r="B32" s="347"/>
      <c r="C32" s="348"/>
      <c r="D32" s="348"/>
      <c r="E32" s="348">
        <v>3181336.1599999997</v>
      </c>
      <c r="F32" s="349">
        <v>3181336.1599999997</v>
      </c>
      <c r="H32" s="332" t="str">
        <f>IFERROR(VLOOKUP(A32,'[2]Remap donor name'!A:B,2,FALSE),"")</f>
        <v/>
      </c>
    </row>
    <row r="33" spans="1:8">
      <c r="A33" s="347" t="s">
        <v>62</v>
      </c>
      <c r="B33" s="347"/>
      <c r="C33" s="348"/>
      <c r="D33" s="348"/>
      <c r="E33" s="348">
        <v>3000000</v>
      </c>
      <c r="F33" s="349">
        <v>3000000</v>
      </c>
      <c r="H33" s="332" t="str">
        <f>IFERROR(VLOOKUP(A33,'[2]Remap donor name'!A:B,2,FALSE),"")</f>
        <v/>
      </c>
    </row>
    <row r="34" spans="1:8">
      <c r="A34" s="347" t="s">
        <v>111</v>
      </c>
      <c r="B34" s="347"/>
      <c r="C34" s="348">
        <v>2314095.0300000003</v>
      </c>
      <c r="D34" s="348">
        <v>327.20999999999998</v>
      </c>
      <c r="E34" s="348">
        <v>246400</v>
      </c>
      <c r="F34" s="349">
        <v>2560822.2400000002</v>
      </c>
      <c r="H34" s="332" t="str">
        <f>IFERROR(VLOOKUP(A34,'[2]Remap donor name'!A:B,2,FALSE),"")</f>
        <v/>
      </c>
    </row>
    <row r="35" spans="1:8">
      <c r="A35" s="347" t="s">
        <v>319</v>
      </c>
      <c r="B35" s="347"/>
      <c r="C35" s="348"/>
      <c r="D35" s="348"/>
      <c r="E35" s="348">
        <v>2526797</v>
      </c>
      <c r="F35" s="349">
        <v>2526797</v>
      </c>
      <c r="H35" s="332" t="str">
        <f>IFERROR(VLOOKUP(A35,'[2]Remap donor name'!A:B,2,FALSE),"")</f>
        <v/>
      </c>
    </row>
    <row r="36" spans="1:8">
      <c r="A36" s="347" t="s">
        <v>78</v>
      </c>
      <c r="B36" s="347"/>
      <c r="C36" s="348"/>
      <c r="D36" s="348">
        <v>1500000</v>
      </c>
      <c r="E36" s="348">
        <v>1000000</v>
      </c>
      <c r="F36" s="349">
        <v>2500000</v>
      </c>
      <c r="H36" s="332" t="str">
        <f>IFERROR(VLOOKUP(A36,'[2]Remap donor name'!A:B,2,FALSE),"")</f>
        <v/>
      </c>
    </row>
    <row r="37" spans="1:8">
      <c r="A37" s="347" t="s">
        <v>97</v>
      </c>
      <c r="B37" s="347"/>
      <c r="C37" s="348">
        <v>1771436.3700000003</v>
      </c>
      <c r="D37" s="348">
        <v>11111.83</v>
      </c>
      <c r="E37" s="348">
        <v>282295.75</v>
      </c>
      <c r="F37" s="349">
        <v>2064843.9500000004</v>
      </c>
      <c r="H37" s="332" t="str">
        <f>IFERROR(VLOOKUP(A37,'[2]Remap donor name'!A:B,2,FALSE),"")</f>
        <v/>
      </c>
    </row>
    <row r="38" spans="1:8">
      <c r="A38" s="347" t="s">
        <v>63</v>
      </c>
      <c r="B38" s="347"/>
      <c r="C38" s="348">
        <v>708318.30999999994</v>
      </c>
      <c r="D38" s="348">
        <v>76352.45</v>
      </c>
      <c r="E38" s="348">
        <v>1149345.54</v>
      </c>
      <c r="F38" s="349">
        <v>1934016.2999999998</v>
      </c>
      <c r="H38" s="332" t="str">
        <f>IFERROR(VLOOKUP(A38,'[2]Remap donor name'!A:B,2,FALSE),"")</f>
        <v/>
      </c>
    </row>
    <row r="39" spans="1:8">
      <c r="A39" s="347" t="s">
        <v>83</v>
      </c>
      <c r="B39" s="347"/>
      <c r="C39" s="348"/>
      <c r="D39" s="348">
        <v>1210653.75</v>
      </c>
      <c r="E39" s="348">
        <v>310000.05</v>
      </c>
      <c r="F39" s="349">
        <v>1520653.8</v>
      </c>
      <c r="H39" s="332" t="str">
        <f>IFERROR(VLOOKUP(A39,'[2]Remap donor name'!A:B,2,FALSE),"")</f>
        <v/>
      </c>
    </row>
    <row r="40" spans="1:8">
      <c r="A40" s="350" t="s">
        <v>115</v>
      </c>
      <c r="B40" s="350"/>
      <c r="C40" s="348"/>
      <c r="D40" s="348">
        <v>1321003.96</v>
      </c>
      <c r="E40" s="348"/>
      <c r="F40" s="349">
        <v>1321003.96</v>
      </c>
      <c r="H40" s="332" t="str">
        <f>IFERROR(VLOOKUP(A40,'[2]Remap donor name'!A:B,2,FALSE),"")</f>
        <v/>
      </c>
    </row>
    <row r="41" spans="1:8">
      <c r="A41" s="347" t="s">
        <v>90</v>
      </c>
      <c r="B41" s="347"/>
      <c r="C41" s="348"/>
      <c r="D41" s="348"/>
      <c r="E41" s="348">
        <v>1116376.03</v>
      </c>
      <c r="F41" s="349">
        <v>1116376.03</v>
      </c>
      <c r="H41" s="332" t="str">
        <f>IFERROR(VLOOKUP(A41,'[2]Remap donor name'!A:B,2,FALSE),"")</f>
        <v/>
      </c>
    </row>
    <row r="42" spans="1:8">
      <c r="A42" s="347" t="s">
        <v>69</v>
      </c>
      <c r="B42" s="347"/>
      <c r="C42" s="348"/>
      <c r="D42" s="348">
        <v>1034126.16</v>
      </c>
      <c r="E42" s="348"/>
      <c r="F42" s="349">
        <v>1034126.16</v>
      </c>
      <c r="H42" s="332" t="str">
        <f>IFERROR(VLOOKUP(A42,'[2]Remap donor name'!A:B,2,FALSE),"")</f>
        <v/>
      </c>
    </row>
    <row r="43" spans="1:8">
      <c r="A43" s="347" t="s">
        <v>112</v>
      </c>
      <c r="B43" s="347"/>
      <c r="C43" s="348"/>
      <c r="D43" s="348">
        <v>1000000</v>
      </c>
      <c r="E43" s="348"/>
      <c r="F43" s="349">
        <v>1000000</v>
      </c>
      <c r="H43" s="332" t="str">
        <f>IFERROR(VLOOKUP(A43,'[2]Remap donor name'!A:B,2,FALSE),"")</f>
        <v/>
      </c>
    </row>
    <row r="44" spans="1:8">
      <c r="A44" s="347" t="s">
        <v>320</v>
      </c>
      <c r="B44" s="347"/>
      <c r="C44" s="348"/>
      <c r="D44" s="348">
        <v>996583.14</v>
      </c>
      <c r="E44" s="348"/>
      <c r="F44" s="349">
        <v>996583.14</v>
      </c>
      <c r="H44" s="332" t="str">
        <f>IFERROR(VLOOKUP(A44,'[2]Remap donor name'!A:B,2,FALSE),"")</f>
        <v/>
      </c>
    </row>
    <row r="45" spans="1:8">
      <c r="A45" s="347" t="s">
        <v>82</v>
      </c>
      <c r="B45" s="347"/>
      <c r="C45" s="348">
        <v>915898.62</v>
      </c>
      <c r="D45" s="348">
        <v>37677.520000000004</v>
      </c>
      <c r="E45" s="348"/>
      <c r="F45" s="349">
        <v>953576.14</v>
      </c>
      <c r="H45" s="332" t="str">
        <f>IFERROR(VLOOKUP(A45,'[2]Remap donor name'!A:B,2,FALSE),"")</f>
        <v/>
      </c>
    </row>
    <row r="46" spans="1:8">
      <c r="A46" s="347" t="s">
        <v>99</v>
      </c>
      <c r="B46" s="347"/>
      <c r="C46" s="348">
        <v>921375.92</v>
      </c>
      <c r="D46" s="348"/>
      <c r="E46" s="348"/>
      <c r="F46" s="349">
        <v>921375.92</v>
      </c>
      <c r="H46" s="332" t="str">
        <f>IFERROR(VLOOKUP(A46,'[2]Remap donor name'!A:B,2,FALSE),"")</f>
        <v/>
      </c>
    </row>
    <row r="47" spans="1:8">
      <c r="A47" s="347" t="s">
        <v>321</v>
      </c>
      <c r="B47" s="347"/>
      <c r="C47" s="348"/>
      <c r="D47" s="348"/>
      <c r="E47" s="348">
        <v>811000</v>
      </c>
      <c r="F47" s="349">
        <v>811000</v>
      </c>
      <c r="H47" s="332" t="str">
        <f>IFERROR(VLOOKUP(A47,'[2]Remap donor name'!A:B,2,FALSE),"")</f>
        <v/>
      </c>
    </row>
    <row r="48" spans="1:8">
      <c r="A48" s="347" t="s">
        <v>102</v>
      </c>
      <c r="B48" s="347"/>
      <c r="C48" s="348">
        <v>432253.55</v>
      </c>
      <c r="D48" s="348">
        <v>154870.07999999999</v>
      </c>
      <c r="E48" s="348"/>
      <c r="F48" s="349">
        <v>587123.63</v>
      </c>
      <c r="H48" s="332" t="str">
        <f>IFERROR(VLOOKUP(A48,'[2]Remap donor name'!A:B,2,FALSE),"")</f>
        <v/>
      </c>
    </row>
    <row r="49" spans="1:8">
      <c r="A49" s="347" t="s">
        <v>118</v>
      </c>
      <c r="B49" s="347"/>
      <c r="C49" s="348"/>
      <c r="D49" s="348">
        <v>542770.30000000005</v>
      </c>
      <c r="E49" s="348">
        <v>37890.54</v>
      </c>
      <c r="F49" s="349">
        <v>580660.84000000008</v>
      </c>
      <c r="H49" s="332" t="str">
        <f>IFERROR(VLOOKUP(A49,'[2]Remap donor name'!A:B,2,FALSE),"")</f>
        <v/>
      </c>
    </row>
    <row r="50" spans="1:8">
      <c r="A50" s="347" t="s">
        <v>322</v>
      </c>
      <c r="B50" s="347"/>
      <c r="C50" s="348"/>
      <c r="D50" s="348"/>
      <c r="E50" s="348">
        <v>579000</v>
      </c>
      <c r="F50" s="349">
        <v>579000</v>
      </c>
      <c r="H50" s="332" t="str">
        <f>IFERROR(VLOOKUP(A50,'[2]Remap donor name'!A:B,2,FALSE),"")</f>
        <v/>
      </c>
    </row>
    <row r="51" spans="1:8">
      <c r="A51" s="347" t="s">
        <v>104</v>
      </c>
      <c r="B51" s="347"/>
      <c r="C51" s="348">
        <v>168.03</v>
      </c>
      <c r="D51" s="348"/>
      <c r="E51" s="348">
        <v>500000</v>
      </c>
      <c r="F51" s="349">
        <v>500168.03</v>
      </c>
      <c r="H51" s="332" t="str">
        <f>IFERROR(VLOOKUP(A51,'[2]Remap donor name'!A:B,2,FALSE),"")</f>
        <v/>
      </c>
    </row>
    <row r="52" spans="1:8">
      <c r="A52" s="347" t="s">
        <v>124</v>
      </c>
      <c r="B52" s="347"/>
      <c r="C52" s="348"/>
      <c r="D52" s="348">
        <v>300000</v>
      </c>
      <c r="E52" s="348">
        <v>87000</v>
      </c>
      <c r="F52" s="349">
        <v>387000</v>
      </c>
      <c r="H52" s="332" t="str">
        <f>IFERROR(VLOOKUP(A52,'[2]Remap donor name'!A:B,2,FALSE),"")</f>
        <v/>
      </c>
    </row>
    <row r="53" spans="1:8">
      <c r="A53" s="347" t="s">
        <v>91</v>
      </c>
      <c r="B53" s="347"/>
      <c r="C53" s="348"/>
      <c r="D53" s="348">
        <v>349650.35</v>
      </c>
      <c r="E53" s="348">
        <v>18104.36</v>
      </c>
      <c r="F53" s="349">
        <v>367754.70999999996</v>
      </c>
      <c r="H53" s="332" t="str">
        <f>IFERROR(VLOOKUP(A53,'[2]Remap donor name'!A:B,2,FALSE),"")</f>
        <v/>
      </c>
    </row>
    <row r="54" spans="1:8">
      <c r="A54" s="347" t="s">
        <v>323</v>
      </c>
      <c r="B54" s="347"/>
      <c r="C54" s="348"/>
      <c r="D54" s="348"/>
      <c r="E54" s="348">
        <v>360000</v>
      </c>
      <c r="F54" s="349">
        <v>360000</v>
      </c>
      <c r="H54" s="332" t="str">
        <f>IFERROR(VLOOKUP(A54,'[2]Remap donor name'!A:B,2,FALSE),"")</f>
        <v/>
      </c>
    </row>
    <row r="55" spans="1:8">
      <c r="A55" s="347" t="s">
        <v>103</v>
      </c>
      <c r="B55" s="347"/>
      <c r="C55" s="348">
        <v>300000</v>
      </c>
      <c r="D55" s="348"/>
      <c r="E55" s="348">
        <v>41027.68</v>
      </c>
      <c r="F55" s="349">
        <v>341027.68</v>
      </c>
      <c r="H55" s="332" t="str">
        <f>IFERROR(VLOOKUP(A55,'[2]Remap donor name'!A:B,2,FALSE),"")</f>
        <v/>
      </c>
    </row>
    <row r="56" spans="1:8">
      <c r="A56" s="347" t="s">
        <v>324</v>
      </c>
      <c r="B56" s="347"/>
      <c r="C56" s="348"/>
      <c r="D56" s="348">
        <v>284945</v>
      </c>
      <c r="E56" s="348">
        <v>34509</v>
      </c>
      <c r="F56" s="349">
        <v>319454</v>
      </c>
      <c r="H56" s="332" t="str">
        <f>IFERROR(VLOOKUP(A56,'[2]Remap donor name'!A:B,2,FALSE),"")</f>
        <v/>
      </c>
    </row>
    <row r="57" spans="1:8">
      <c r="A57" s="347" t="s">
        <v>76</v>
      </c>
      <c r="B57" s="347"/>
      <c r="C57" s="348"/>
      <c r="D57" s="348">
        <v>318877.55</v>
      </c>
      <c r="E57" s="348"/>
      <c r="F57" s="349">
        <v>318877.55</v>
      </c>
      <c r="H57" s="332" t="str">
        <f>IFERROR(VLOOKUP(A57,'[2]Remap donor name'!A:B,2,FALSE),"")</f>
        <v/>
      </c>
    </row>
    <row r="58" spans="1:8">
      <c r="A58" s="347" t="s">
        <v>276</v>
      </c>
      <c r="B58" s="347"/>
      <c r="C58" s="348"/>
      <c r="D58" s="348">
        <v>200000</v>
      </c>
      <c r="E58" s="348">
        <v>100000</v>
      </c>
      <c r="F58" s="349">
        <v>300000</v>
      </c>
      <c r="H58" s="332" t="str">
        <f>IFERROR(VLOOKUP(A58,'[2]Remap donor name'!A:B,2,FALSE),"")</f>
        <v/>
      </c>
    </row>
    <row r="59" spans="1:8">
      <c r="A59" s="347" t="s">
        <v>325</v>
      </c>
      <c r="B59" s="347"/>
      <c r="C59" s="348">
        <v>269925.70999999996</v>
      </c>
      <c r="D59" s="348"/>
      <c r="E59" s="348"/>
      <c r="F59" s="349">
        <v>269925.70999999996</v>
      </c>
      <c r="H59" s="332" t="str">
        <f>IFERROR(VLOOKUP(A59,'[2]Remap donor name'!A:B,2,FALSE),"")</f>
        <v/>
      </c>
    </row>
    <row r="60" spans="1:8">
      <c r="A60" s="347" t="s">
        <v>119</v>
      </c>
      <c r="B60" s="347"/>
      <c r="C60" s="348">
        <v>183769.58</v>
      </c>
      <c r="D60" s="348">
        <v>7404.9199999999992</v>
      </c>
      <c r="E60" s="348">
        <v>74055.459999999992</v>
      </c>
      <c r="F60" s="349">
        <v>265229.95999999996</v>
      </c>
      <c r="H60" s="332" t="str">
        <f>IFERROR(VLOOKUP(A60,'[2]Remap donor name'!A:B,2,FALSE),"")</f>
        <v/>
      </c>
    </row>
    <row r="61" spans="1:8">
      <c r="A61" s="347" t="s">
        <v>110</v>
      </c>
      <c r="B61" s="347"/>
      <c r="C61" s="348">
        <v>184861.72</v>
      </c>
      <c r="D61" s="348">
        <v>31367.73</v>
      </c>
      <c r="E61" s="348"/>
      <c r="F61" s="349">
        <v>216229.45</v>
      </c>
      <c r="H61" s="332" t="str">
        <f>IFERROR(VLOOKUP(A61,'[2]Remap donor name'!A:B,2,FALSE),"")</f>
        <v/>
      </c>
    </row>
    <row r="62" spans="1:8">
      <c r="A62" s="347" t="s">
        <v>128</v>
      </c>
      <c r="B62" s="347"/>
      <c r="C62" s="348"/>
      <c r="D62" s="348">
        <v>215749.74</v>
      </c>
      <c r="E62" s="348"/>
      <c r="F62" s="349">
        <v>215749.74</v>
      </c>
      <c r="H62" s="332" t="str">
        <f>IFERROR(VLOOKUP(A62,'[2]Remap donor name'!A:B,2,FALSE),"")</f>
        <v/>
      </c>
    </row>
    <row r="63" spans="1:8">
      <c r="A63" s="347" t="s">
        <v>326</v>
      </c>
      <c r="B63" s="347"/>
      <c r="C63" s="348"/>
      <c r="D63" s="348">
        <v>209863.58</v>
      </c>
      <c r="E63" s="348"/>
      <c r="F63" s="349">
        <v>209863.58</v>
      </c>
      <c r="H63" s="332" t="str">
        <f>IFERROR(VLOOKUP(A63,'[2]Remap donor name'!A:B,2,FALSE),"")</f>
        <v/>
      </c>
    </row>
    <row r="64" spans="1:8">
      <c r="A64" s="347" t="s">
        <v>327</v>
      </c>
      <c r="B64" s="347"/>
      <c r="C64" s="348">
        <v>163144.5</v>
      </c>
      <c r="D64" s="348"/>
      <c r="E64" s="348"/>
      <c r="F64" s="349">
        <v>163144.5</v>
      </c>
      <c r="H64" s="332" t="str">
        <f>IFERROR(VLOOKUP(A64,'[2]Remap donor name'!A:B,2,FALSE),"")</f>
        <v/>
      </c>
    </row>
    <row r="65" spans="1:8">
      <c r="A65" s="347" t="s">
        <v>328</v>
      </c>
      <c r="B65" s="347"/>
      <c r="C65" s="348"/>
      <c r="D65" s="348">
        <v>149945.51999999999</v>
      </c>
      <c r="E65" s="348"/>
      <c r="F65" s="349">
        <v>149945.51999999999</v>
      </c>
      <c r="H65" s="332" t="str">
        <f>IFERROR(VLOOKUP(A65,'[2]Remap donor name'!A:B,2,FALSE),"")</f>
        <v/>
      </c>
    </row>
    <row r="66" spans="1:8">
      <c r="A66" s="347" t="s">
        <v>200</v>
      </c>
      <c r="B66" s="347"/>
      <c r="C66" s="348"/>
      <c r="D66" s="348"/>
      <c r="E66" s="348">
        <v>141000</v>
      </c>
      <c r="F66" s="349">
        <v>141000</v>
      </c>
      <c r="H66" s="332" t="str">
        <f>IFERROR(VLOOKUP(A66,'[2]Remap donor name'!A:B,2,FALSE),"")</f>
        <v/>
      </c>
    </row>
    <row r="67" spans="1:8">
      <c r="A67" s="347" t="s">
        <v>329</v>
      </c>
      <c r="B67" s="347"/>
      <c r="C67" s="348"/>
      <c r="D67" s="348"/>
      <c r="E67" s="348">
        <v>110000</v>
      </c>
      <c r="F67" s="349">
        <v>110000</v>
      </c>
      <c r="H67" s="332" t="str">
        <f>IFERROR(VLOOKUP(A67,'[2]Remap donor name'!A:B,2,FALSE),"")</f>
        <v/>
      </c>
    </row>
    <row r="68" spans="1:8">
      <c r="A68" s="347" t="s">
        <v>84</v>
      </c>
      <c r="B68" s="347"/>
      <c r="C68" s="348"/>
      <c r="D68" s="348"/>
      <c r="E68" s="348">
        <v>108822.95</v>
      </c>
      <c r="F68" s="349">
        <v>108822.95</v>
      </c>
      <c r="H68" s="332" t="str">
        <f>IFERROR(VLOOKUP(A68,'[2]Remap donor name'!A:B,2,FALSE),"")</f>
        <v/>
      </c>
    </row>
    <row r="69" spans="1:8">
      <c r="A69" s="347" t="s">
        <v>330</v>
      </c>
      <c r="B69" s="347"/>
      <c r="C69" s="348"/>
      <c r="D69" s="348">
        <v>107296.14</v>
      </c>
      <c r="E69" s="348"/>
      <c r="F69" s="349">
        <v>107296.14</v>
      </c>
      <c r="H69" s="332" t="str">
        <f>IFERROR(VLOOKUP(A69,'[2]Remap donor name'!A:B,2,FALSE),"")</f>
        <v/>
      </c>
    </row>
    <row r="70" spans="1:8">
      <c r="A70" s="347" t="s">
        <v>300</v>
      </c>
      <c r="B70" s="347"/>
      <c r="C70" s="348"/>
      <c r="D70" s="348"/>
      <c r="E70" s="348">
        <v>104561</v>
      </c>
      <c r="F70" s="349">
        <v>104561</v>
      </c>
      <c r="H70" s="332" t="str">
        <f>IFERROR(VLOOKUP(A70,'[2]Remap donor name'!A:B,2,FALSE),"")</f>
        <v/>
      </c>
    </row>
    <row r="71" spans="1:8">
      <c r="A71" s="347" t="s">
        <v>331</v>
      </c>
      <c r="B71" s="347"/>
      <c r="C71" s="348">
        <v>103412.62</v>
      </c>
      <c r="D71" s="348"/>
      <c r="E71" s="348"/>
      <c r="F71" s="349">
        <v>103412.62</v>
      </c>
      <c r="H71" s="332" t="str">
        <f>IFERROR(VLOOKUP(A71,'[2]Remap donor name'!A:B,2,FALSE),"")</f>
        <v/>
      </c>
    </row>
    <row r="72" spans="1:8">
      <c r="A72" s="347" t="s">
        <v>309</v>
      </c>
      <c r="B72" s="347"/>
      <c r="C72" s="348"/>
      <c r="D72" s="348"/>
      <c r="E72" s="348">
        <v>99476</v>
      </c>
      <c r="F72" s="349">
        <v>99476</v>
      </c>
      <c r="H72" s="332" t="str">
        <f>IFERROR(VLOOKUP(A72,'[2]Remap donor name'!A:B,2,FALSE),"")</f>
        <v/>
      </c>
    </row>
    <row r="73" spans="1:8">
      <c r="A73" s="347" t="s">
        <v>287</v>
      </c>
      <c r="B73" s="347"/>
      <c r="C73" s="348"/>
      <c r="D73" s="348"/>
      <c r="E73" s="348">
        <v>98000</v>
      </c>
      <c r="F73" s="349">
        <v>98000</v>
      </c>
      <c r="H73" s="332" t="str">
        <f>IFERROR(VLOOKUP(A73,'[2]Remap donor name'!A:B,2,FALSE),"")</f>
        <v/>
      </c>
    </row>
    <row r="74" spans="1:8">
      <c r="A74" s="347" t="s">
        <v>296</v>
      </c>
      <c r="B74" s="347"/>
      <c r="C74" s="348"/>
      <c r="D74" s="348">
        <v>74231.179999999993</v>
      </c>
      <c r="E74" s="348"/>
      <c r="F74" s="349">
        <v>74231.179999999993</v>
      </c>
      <c r="H74" s="332" t="str">
        <f>IFERROR(VLOOKUP(A74,'[2]Remap donor name'!A:B,2,FALSE),"")</f>
        <v/>
      </c>
    </row>
    <row r="75" spans="1:8">
      <c r="A75" s="347" t="s">
        <v>176</v>
      </c>
      <c r="B75" s="347"/>
      <c r="C75" s="348">
        <v>54764.51</v>
      </c>
      <c r="D75" s="348"/>
      <c r="E75" s="348"/>
      <c r="F75" s="349">
        <v>54764.51</v>
      </c>
      <c r="H75" s="332" t="str">
        <f>IFERROR(VLOOKUP(A75,'[2]Remap donor name'!A:B,2,FALSE),"")</f>
        <v/>
      </c>
    </row>
    <row r="76" spans="1:8">
      <c r="A76" s="347" t="s">
        <v>288</v>
      </c>
      <c r="B76" s="347"/>
      <c r="C76" s="348"/>
      <c r="D76" s="348"/>
      <c r="E76" s="348">
        <v>43612</v>
      </c>
      <c r="F76" s="349">
        <v>43612</v>
      </c>
      <c r="H76" s="332" t="str">
        <f>IFERROR(VLOOKUP(A76,'[2]Remap donor name'!A:B,2,FALSE),"")</f>
        <v/>
      </c>
    </row>
    <row r="77" spans="1:8">
      <c r="A77" s="347" t="s">
        <v>130</v>
      </c>
      <c r="B77" s="347"/>
      <c r="C77" s="348"/>
      <c r="D77" s="348">
        <v>42964.55</v>
      </c>
      <c r="E77" s="348"/>
      <c r="F77" s="349">
        <v>42964.55</v>
      </c>
      <c r="H77" s="332" t="str">
        <f>IFERROR(VLOOKUP(A77,'[2]Remap donor name'!A:B,2,FALSE),"")</f>
        <v/>
      </c>
    </row>
    <row r="78" spans="1:8">
      <c r="A78" s="347" t="s">
        <v>120</v>
      </c>
      <c r="B78" s="347"/>
      <c r="C78" s="348"/>
      <c r="D78" s="348"/>
      <c r="E78" s="348">
        <v>42706</v>
      </c>
      <c r="F78" s="349">
        <v>42706</v>
      </c>
      <c r="H78" s="332" t="str">
        <f>IFERROR(VLOOKUP(A78,'[2]Remap donor name'!A:B,2,FALSE),"")</f>
        <v/>
      </c>
    </row>
    <row r="79" spans="1:8">
      <c r="A79" s="347" t="s">
        <v>132</v>
      </c>
      <c r="B79" s="347"/>
      <c r="C79" s="348">
        <v>39295.910000000003</v>
      </c>
      <c r="D79" s="348"/>
      <c r="E79" s="348"/>
      <c r="F79" s="349">
        <v>39295.910000000003</v>
      </c>
      <c r="H79" s="332" t="str">
        <f>IFERROR(VLOOKUP(A79,'[2]Remap donor name'!A:B,2,FALSE),"")</f>
        <v/>
      </c>
    </row>
    <row r="80" spans="1:8">
      <c r="A80" s="347" t="s">
        <v>280</v>
      </c>
      <c r="B80" s="347"/>
      <c r="C80" s="348">
        <v>33679.870000000003</v>
      </c>
      <c r="D80" s="348"/>
      <c r="E80" s="348">
        <v>664.43</v>
      </c>
      <c r="F80" s="349">
        <v>34344.300000000003</v>
      </c>
      <c r="H80" s="332" t="str">
        <f>IFERROR(VLOOKUP(A80,'[2]Remap donor name'!A:B,2,FALSE),"")</f>
        <v/>
      </c>
    </row>
    <row r="81" spans="1:8">
      <c r="A81" s="347" t="s">
        <v>96</v>
      </c>
      <c r="B81" s="347"/>
      <c r="C81" s="348"/>
      <c r="D81" s="348"/>
      <c r="E81" s="348">
        <v>33299.910000000003</v>
      </c>
      <c r="F81" s="349">
        <v>33299.910000000003</v>
      </c>
      <c r="H81" s="332" t="str">
        <f>IFERROR(VLOOKUP(A81,'[2]Remap donor name'!A:B,2,FALSE),"")</f>
        <v/>
      </c>
    </row>
    <row r="82" spans="1:8">
      <c r="A82" s="347" t="s">
        <v>133</v>
      </c>
      <c r="B82" s="347"/>
      <c r="C82" s="348">
        <v>25000</v>
      </c>
      <c r="D82" s="348"/>
      <c r="E82" s="348"/>
      <c r="F82" s="349">
        <v>25000</v>
      </c>
      <c r="H82" s="332" t="str">
        <f>IFERROR(VLOOKUP(A82,'[2]Remap donor name'!A:B,2,FALSE),"")</f>
        <v/>
      </c>
    </row>
    <row r="83" spans="1:8">
      <c r="A83" s="347" t="s">
        <v>232</v>
      </c>
      <c r="B83" s="347"/>
      <c r="C83" s="348">
        <v>19394.599999999999</v>
      </c>
      <c r="D83" s="348"/>
      <c r="E83" s="348"/>
      <c r="F83" s="349">
        <v>19394.599999999999</v>
      </c>
      <c r="H83" s="332" t="str">
        <f>IFERROR(VLOOKUP(A83,'[2]Remap donor name'!A:B,2,FALSE),"")</f>
        <v/>
      </c>
    </row>
    <row r="84" spans="1:8">
      <c r="A84" s="351" t="s">
        <v>134</v>
      </c>
      <c r="B84" s="347"/>
      <c r="C84" s="348">
        <v>359847.47000000003</v>
      </c>
      <c r="D84" s="348">
        <v>79947.460000000006</v>
      </c>
      <c r="E84" s="348">
        <v>157452.04999999999</v>
      </c>
      <c r="F84" s="349">
        <v>597246.98</v>
      </c>
      <c r="H84" s="332" t="str">
        <f>IFERROR(VLOOKUP(A84,'[2]Remap donor name'!A:B,2,FALSE),"")</f>
        <v/>
      </c>
    </row>
    <row r="85" spans="1:8" ht="6.75" customHeight="1">
      <c r="A85" s="347"/>
      <c r="B85" s="347"/>
      <c r="C85" s="348"/>
      <c r="D85" s="348"/>
      <c r="E85" s="348"/>
      <c r="F85" s="349"/>
    </row>
    <row r="86" spans="1:8">
      <c r="A86" s="352" t="s">
        <v>135</v>
      </c>
      <c r="B86" s="352"/>
      <c r="C86" s="353">
        <v>219156407.51000002</v>
      </c>
      <c r="D86" s="353">
        <v>381659138.4199999</v>
      </c>
      <c r="E86" s="353">
        <v>176502486.35999998</v>
      </c>
      <c r="F86" s="353">
        <v>777318032.28999996</v>
      </c>
    </row>
    <row r="87" spans="1:8" ht="7.5" customHeight="1">
      <c r="A87" s="347"/>
      <c r="B87" s="347"/>
      <c r="C87" s="348"/>
      <c r="D87" s="348"/>
      <c r="E87" s="348"/>
      <c r="F87" s="348"/>
    </row>
    <row r="88" spans="1:8" ht="15" customHeight="1">
      <c r="A88" s="347" t="s">
        <v>136</v>
      </c>
      <c r="B88" s="348">
        <f>B90-B86</f>
        <v>44323789</v>
      </c>
      <c r="C88" s="348">
        <f t="shared" ref="C88:F88" si="0">C90-C86</f>
        <v>251743483.48999998</v>
      </c>
      <c r="D88" s="348">
        <f t="shared" si="0"/>
        <v>-34823464.419999897</v>
      </c>
      <c r="E88" s="348">
        <f t="shared" si="0"/>
        <v>19159655.640000015</v>
      </c>
      <c r="F88" s="349">
        <f t="shared" si="0"/>
        <v>280403464.71000004</v>
      </c>
    </row>
    <row r="89" spans="1:8" ht="7.5" customHeight="1">
      <c r="A89" s="347"/>
      <c r="B89" s="347"/>
      <c r="C89" s="348"/>
      <c r="D89" s="348"/>
      <c r="E89" s="348"/>
      <c r="F89" s="348"/>
    </row>
    <row r="90" spans="1:8">
      <c r="A90" s="358" t="s">
        <v>6</v>
      </c>
      <c r="B90" s="359">
        <v>44323789</v>
      </c>
      <c r="C90" s="359">
        <v>470899891</v>
      </c>
      <c r="D90" s="359">
        <v>346835674</v>
      </c>
      <c r="E90" s="359">
        <v>195662142</v>
      </c>
      <c r="F90" s="359">
        <v>1057721497</v>
      </c>
    </row>
    <row r="92" spans="1:8">
      <c r="A92" s="342" t="s">
        <v>137</v>
      </c>
    </row>
    <row r="93" spans="1:8">
      <c r="A93" s="342" t="s">
        <v>138</v>
      </c>
    </row>
    <row r="94" spans="1:8">
      <c r="A94" s="342" t="s">
        <v>332</v>
      </c>
    </row>
    <row r="95" spans="1:8" ht="25.5" customHeight="1">
      <c r="A95" s="366" t="s">
        <v>204</v>
      </c>
      <c r="B95" s="366"/>
      <c r="C95" s="366"/>
      <c r="D95" s="366"/>
      <c r="E95" s="366"/>
      <c r="F95" s="366"/>
    </row>
    <row r="99" spans="1:6">
      <c r="C99" s="341"/>
      <c r="D99" s="341"/>
      <c r="E99" s="341"/>
      <c r="F99" s="341"/>
    </row>
    <row r="100" spans="1:6" ht="15">
      <c r="A100" s="334"/>
      <c r="B100" s="334"/>
      <c r="C100" s="335"/>
      <c r="D100" s="335"/>
      <c r="E100" s="335"/>
      <c r="F100" s="336"/>
    </row>
    <row r="101" spans="1:6" ht="15">
      <c r="A101" s="334"/>
      <c r="B101" s="334"/>
      <c r="C101" s="335"/>
      <c r="D101" s="335"/>
      <c r="E101" s="335"/>
      <c r="F101" s="336"/>
    </row>
    <row r="102" spans="1:6" ht="15">
      <c r="A102" s="334"/>
      <c r="B102" s="334"/>
      <c r="C102" s="335"/>
      <c r="D102" s="335"/>
      <c r="E102" s="335"/>
      <c r="F102" s="336"/>
    </row>
    <row r="103" spans="1:6" ht="15">
      <c r="A103" s="334"/>
      <c r="B103" s="334"/>
      <c r="C103" s="335"/>
      <c r="D103" s="335"/>
      <c r="E103" s="335"/>
      <c r="F103" s="336"/>
    </row>
    <row r="104" spans="1:6" ht="15">
      <c r="A104" s="334"/>
      <c r="B104" s="334"/>
      <c r="C104" s="335"/>
      <c r="D104" s="335"/>
      <c r="E104" s="335"/>
      <c r="F104" s="336"/>
    </row>
    <row r="105" spans="1:6" ht="15">
      <c r="A105" s="334"/>
      <c r="B105" s="334"/>
      <c r="C105" s="335"/>
      <c r="D105" s="335"/>
      <c r="E105" s="335"/>
      <c r="F105" s="336"/>
    </row>
    <row r="106" spans="1:6" ht="15">
      <c r="A106" s="334"/>
      <c r="B106" s="334"/>
      <c r="C106" s="335"/>
      <c r="D106" s="335"/>
      <c r="E106" s="335"/>
      <c r="F106" s="336"/>
    </row>
    <row r="107" spans="1:6" ht="15">
      <c r="A107" s="334"/>
      <c r="B107" s="334"/>
      <c r="C107" s="335"/>
      <c r="D107" s="335"/>
      <c r="E107" s="335"/>
      <c r="F107" s="336"/>
    </row>
    <row r="108" spans="1:6" ht="15">
      <c r="A108" s="334"/>
      <c r="B108" s="334"/>
      <c r="C108" s="335"/>
      <c r="D108" s="335"/>
      <c r="E108" s="335"/>
      <c r="F108" s="336"/>
    </row>
    <row r="109" spans="1:6" ht="15">
      <c r="A109" s="334"/>
      <c r="B109" s="334"/>
      <c r="C109" s="335"/>
      <c r="D109" s="335"/>
      <c r="E109" s="335"/>
      <c r="F109" s="336"/>
    </row>
    <row r="110" spans="1:6" ht="15">
      <c r="A110" s="334"/>
      <c r="B110" s="334"/>
      <c r="C110" s="335"/>
      <c r="D110" s="335"/>
      <c r="E110" s="335"/>
      <c r="F110" s="336"/>
    </row>
    <row r="111" spans="1:6" ht="15">
      <c r="A111" s="334"/>
      <c r="B111" s="334"/>
      <c r="C111" s="335"/>
      <c r="D111" s="335"/>
      <c r="E111" s="335"/>
      <c r="F111" s="336"/>
    </row>
    <row r="112" spans="1:6" ht="15">
      <c r="A112" s="334"/>
      <c r="B112" s="334"/>
      <c r="C112" s="335"/>
      <c r="D112" s="335"/>
      <c r="E112" s="335"/>
      <c r="F112" s="336"/>
    </row>
  </sheetData>
  <mergeCells count="1">
    <mergeCell ref="A95:F9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70BA0-8101-4241-B75E-8B722CFD1CBF}">
  <dimension ref="B2:T82"/>
  <sheetViews>
    <sheetView workbookViewId="0">
      <pane xSplit="3" ySplit="6" topLeftCell="D55" activePane="bottomRight" state="frozen"/>
      <selection pane="topRight" activeCell="D1" sqref="D1"/>
      <selection pane="bottomLeft" activeCell="A7" sqref="A7"/>
      <selection pane="bottomRight" activeCell="D83" sqref="D83"/>
    </sheetView>
  </sheetViews>
  <sheetFormatPr defaultColWidth="8.375" defaultRowHeight="12.75"/>
  <cols>
    <col min="1" max="1" width="10.75" style="41" customWidth="1"/>
    <col min="2" max="2" width="32.75" style="41" customWidth="1"/>
    <col min="3" max="3" width="16.125" style="41" customWidth="1"/>
    <col min="4" max="4" width="12.125" style="41" bestFit="1" customWidth="1"/>
    <col min="5" max="5" width="13.375" style="41" customWidth="1"/>
    <col min="6" max="7" width="12.125" style="41" bestFit="1" customWidth="1"/>
    <col min="8" max="8" width="13.625" style="146" customWidth="1"/>
    <col min="9" max="9" width="8.375" style="41" customWidth="1"/>
    <col min="10" max="10" width="8.125" style="41" customWidth="1"/>
    <col min="11" max="16384" width="8.375" style="41"/>
  </cols>
  <sheetData>
    <row r="2" spans="2:20" ht="15.75">
      <c r="B2" s="145" t="s">
        <v>333</v>
      </c>
    </row>
    <row r="3" spans="2:20" ht="15.75">
      <c r="B3" s="145"/>
    </row>
    <row r="4" spans="2:20">
      <c r="D4" s="10" t="s">
        <v>1</v>
      </c>
      <c r="E4" s="10" t="s">
        <v>2</v>
      </c>
      <c r="F4" s="10" t="s">
        <v>3</v>
      </c>
      <c r="G4" s="10" t="s">
        <v>4</v>
      </c>
    </row>
    <row r="5" spans="2:20" ht="63.75">
      <c r="B5" s="292" t="s">
        <v>5</v>
      </c>
      <c r="C5" s="293"/>
      <c r="D5" s="294" t="str">
        <f>'[1]Budget and exp overview'!D6</f>
        <v>Attaining Favorable Protection Environments</v>
      </c>
      <c r="E5" s="294" t="str">
        <f>'[1]Budget and exp overview'!E6</f>
        <v>Realizing Basic Rights in Safe Environments</v>
      </c>
      <c r="F5" s="294" t="str">
        <f>'[1]Budget and exp overview'!F6</f>
        <v>Empowering Communities and Achieving Gender Equality</v>
      </c>
      <c r="G5" s="294" t="str">
        <f>'[1]Budget and exp overview'!G6</f>
        <v>Securing Solutions</v>
      </c>
      <c r="H5" s="305" t="s">
        <v>6</v>
      </c>
      <c r="I5" s="294" t="s">
        <v>7</v>
      </c>
      <c r="J5" s="294" t="s">
        <v>8</v>
      </c>
      <c r="K5" s="295"/>
    </row>
    <row r="6" spans="2:20" ht="6.75" customHeight="1">
      <c r="B6" s="296"/>
      <c r="C6" s="295"/>
      <c r="D6" s="226"/>
      <c r="E6" s="226"/>
      <c r="F6" s="226"/>
      <c r="G6" s="226"/>
      <c r="H6" s="297"/>
      <c r="I6" s="295"/>
      <c r="J6" s="311"/>
      <c r="K6" s="295"/>
    </row>
    <row r="7" spans="2:20">
      <c r="B7" s="371" t="s">
        <v>334</v>
      </c>
      <c r="C7" s="238" t="s">
        <v>10</v>
      </c>
      <c r="D7" s="21">
        <v>6018227.2224700004</v>
      </c>
      <c r="E7" s="22">
        <v>11644910.624199998</v>
      </c>
      <c r="F7" s="21">
        <v>3157666.1067199996</v>
      </c>
      <c r="G7" s="22">
        <v>2580182.0475700004</v>
      </c>
      <c r="H7" s="250">
        <v>23400986.00096</v>
      </c>
      <c r="I7" s="298">
        <f>H7/$H$52</f>
        <v>9.5841301283062421E-3</v>
      </c>
      <c r="J7" s="285"/>
      <c r="K7" s="161"/>
      <c r="L7" s="157"/>
      <c r="M7" s="161"/>
      <c r="P7" s="158"/>
      <c r="Q7" s="158"/>
      <c r="R7" s="158"/>
      <c r="S7" s="158"/>
      <c r="T7" s="158"/>
    </row>
    <row r="8" spans="2:20">
      <c r="B8" s="373"/>
      <c r="C8" s="41" t="s">
        <v>11</v>
      </c>
      <c r="D8" s="27">
        <v>5365768.3153110379</v>
      </c>
      <c r="E8" s="28">
        <v>8871894.3134094998</v>
      </c>
      <c r="F8" s="27">
        <v>2064185.5557700514</v>
      </c>
      <c r="G8" s="28">
        <v>1794782.079230099</v>
      </c>
      <c r="H8" s="247">
        <v>18096630.263720687</v>
      </c>
      <c r="I8" s="299">
        <f>H8/$H$53</f>
        <v>1.8575434016382616E-2</v>
      </c>
      <c r="J8" s="285">
        <f>H8/H7</f>
        <v>0.77332768213178249</v>
      </c>
      <c r="K8" s="161"/>
      <c r="L8" s="157"/>
      <c r="M8" s="161"/>
      <c r="N8" s="157"/>
      <c r="P8" s="158"/>
      <c r="Q8" s="158"/>
      <c r="R8" s="158"/>
      <c r="S8" s="158"/>
      <c r="T8" s="158"/>
    </row>
    <row r="9" spans="2:20">
      <c r="B9" s="374" t="s">
        <v>335</v>
      </c>
      <c r="C9" s="238" t="s">
        <v>10</v>
      </c>
      <c r="D9" s="21">
        <v>20376864.998900004</v>
      </c>
      <c r="E9" s="22">
        <v>0</v>
      </c>
      <c r="F9" s="21">
        <v>0</v>
      </c>
      <c r="G9" s="22">
        <v>0</v>
      </c>
      <c r="H9" s="250">
        <v>20376864.998900004</v>
      </c>
      <c r="I9" s="298">
        <f t="shared" ref="I9" si="0">H9/$H$52</f>
        <v>8.3455682486359636E-3</v>
      </c>
      <c r="J9" s="312"/>
      <c r="K9" s="161"/>
      <c r="L9" s="157"/>
      <c r="M9" s="161"/>
      <c r="N9" s="157"/>
      <c r="P9" s="158"/>
      <c r="Q9" s="158"/>
      <c r="R9" s="158"/>
      <c r="S9" s="158"/>
      <c r="T9" s="158"/>
    </row>
    <row r="10" spans="2:20">
      <c r="B10" s="375"/>
      <c r="C10" s="183" t="s">
        <v>11</v>
      </c>
      <c r="D10" s="27">
        <v>4393510.6278757323</v>
      </c>
      <c r="E10" s="28">
        <v>0</v>
      </c>
      <c r="F10" s="30">
        <v>0</v>
      </c>
      <c r="G10" s="113">
        <v>0</v>
      </c>
      <c r="H10" s="248">
        <v>4393510.6278757323</v>
      </c>
      <c r="I10" s="315">
        <f t="shared" ref="I10" si="1">H10/$H$53</f>
        <v>4.509754886907991E-3</v>
      </c>
      <c r="J10" s="315">
        <f t="shared" ref="J10" si="2">H10/H9</f>
        <v>0.21561268762947125</v>
      </c>
      <c r="K10" s="161"/>
      <c r="L10" s="157"/>
      <c r="M10" s="161"/>
      <c r="N10" s="157"/>
      <c r="P10" s="158"/>
      <c r="Q10" s="158"/>
      <c r="R10" s="158"/>
      <c r="S10" s="158"/>
      <c r="T10" s="158"/>
    </row>
    <row r="11" spans="2:20">
      <c r="B11" s="147" t="s">
        <v>13</v>
      </c>
      <c r="C11" s="179" t="s">
        <v>10</v>
      </c>
      <c r="D11" s="265">
        <v>26395092.221370004</v>
      </c>
      <c r="E11" s="266">
        <v>11644910.624199998</v>
      </c>
      <c r="F11" s="314">
        <v>3157666.1067199996</v>
      </c>
      <c r="G11" s="233">
        <v>2580182.0475700004</v>
      </c>
      <c r="H11" s="267">
        <v>43777850.999859996</v>
      </c>
      <c r="I11" s="307">
        <f t="shared" ref="I11" si="3">H11/$H$52</f>
        <v>1.7929698376942201E-2</v>
      </c>
      <c r="J11" s="307"/>
      <c r="K11" s="161"/>
      <c r="L11" s="157"/>
      <c r="M11" s="161"/>
      <c r="N11" s="157"/>
      <c r="P11" s="158"/>
      <c r="Q11" s="158"/>
      <c r="R11" s="158"/>
      <c r="S11" s="158"/>
      <c r="T11" s="158"/>
    </row>
    <row r="12" spans="2:20">
      <c r="B12" s="179"/>
      <c r="C12" s="179" t="s">
        <v>11</v>
      </c>
      <c r="D12" s="232">
        <v>9759278.9431867711</v>
      </c>
      <c r="E12" s="233">
        <v>8871894.3134094998</v>
      </c>
      <c r="F12" s="232">
        <v>2064185.5557700514</v>
      </c>
      <c r="G12" s="233">
        <v>1794782.079230099</v>
      </c>
      <c r="H12" s="249">
        <v>22490140.891596422</v>
      </c>
      <c r="I12" s="285">
        <f t="shared" ref="I12" si="4">H12/$H$53</f>
        <v>2.3085188903290609E-2</v>
      </c>
      <c r="J12" s="313">
        <f t="shared" ref="J12" si="5">H12/H11</f>
        <v>0.51373332353998702</v>
      </c>
      <c r="K12" s="161"/>
      <c r="L12" s="157"/>
      <c r="M12" s="161"/>
      <c r="N12" s="157"/>
      <c r="P12" s="158"/>
      <c r="Q12" s="158"/>
      <c r="R12" s="158"/>
      <c r="S12" s="158"/>
      <c r="T12" s="158"/>
    </row>
    <row r="13" spans="2:20" ht="6.75" customHeight="1">
      <c r="D13" s="158"/>
      <c r="E13" s="158"/>
      <c r="F13" s="158"/>
      <c r="G13" s="158"/>
      <c r="H13" s="193"/>
      <c r="I13" s="285"/>
      <c r="J13" s="285"/>
      <c r="K13" s="161"/>
      <c r="L13" s="157"/>
      <c r="M13" s="161"/>
      <c r="N13" s="157"/>
      <c r="P13" s="158"/>
      <c r="Q13" s="158"/>
      <c r="R13" s="158"/>
      <c r="S13" s="158"/>
      <c r="T13" s="158"/>
    </row>
    <row r="14" spans="2:20" ht="15">
      <c r="B14" s="235" t="s">
        <v>336</v>
      </c>
      <c r="D14" s="158"/>
      <c r="E14" s="158"/>
      <c r="F14" s="158"/>
      <c r="G14" s="158"/>
      <c r="H14" s="193"/>
      <c r="I14" s="285"/>
      <c r="J14" s="285"/>
      <c r="K14" s="161"/>
      <c r="L14" s="157"/>
      <c r="M14" s="161"/>
      <c r="N14" s="157"/>
      <c r="P14" s="158"/>
      <c r="Q14" s="158"/>
      <c r="R14" s="158"/>
      <c r="S14" s="158"/>
      <c r="T14" s="158"/>
    </row>
    <row r="15" spans="2:20" ht="14.25">
      <c r="B15" s="41" t="s">
        <v>337</v>
      </c>
      <c r="C15" s="238" t="s">
        <v>10</v>
      </c>
      <c r="D15" s="21">
        <v>7344539.1071850006</v>
      </c>
      <c r="E15" s="22">
        <v>30012382.413618006</v>
      </c>
      <c r="F15" s="21">
        <v>0</v>
      </c>
      <c r="G15" s="22">
        <v>1447286.63093</v>
      </c>
      <c r="H15" s="254">
        <v>38804208.151733004</v>
      </c>
      <c r="I15" s="298">
        <f t="shared" ref="I15" si="6">H15/$H$52</f>
        <v>1.5892688472051303E-2</v>
      </c>
      <c r="J15" s="312"/>
      <c r="K15" s="161"/>
      <c r="L15" s="157"/>
      <c r="M15" s="161"/>
      <c r="N15" s="157"/>
      <c r="P15" s="158"/>
      <c r="Q15" s="158"/>
      <c r="R15" s="158"/>
      <c r="S15" s="158"/>
      <c r="T15" s="158"/>
    </row>
    <row r="16" spans="2:20">
      <c r="B16" s="212"/>
      <c r="C16" s="212" t="s">
        <v>11</v>
      </c>
      <c r="D16" s="27">
        <v>6252880.2150244182</v>
      </c>
      <c r="E16" s="28">
        <v>25916219.956949465</v>
      </c>
      <c r="F16" s="27">
        <v>0</v>
      </c>
      <c r="G16" s="28">
        <v>320301.64922580367</v>
      </c>
      <c r="H16" s="247">
        <v>32489401.821199689</v>
      </c>
      <c r="I16" s="299">
        <f t="shared" ref="I16" si="7">H16/$H$53</f>
        <v>3.3349011996521544E-2</v>
      </c>
      <c r="J16" s="285">
        <f t="shared" ref="J16" si="8">H16/H15</f>
        <v>0.837264909366504</v>
      </c>
      <c r="K16" s="161"/>
      <c r="L16" s="157"/>
      <c r="M16" s="161"/>
      <c r="N16" s="157"/>
      <c r="P16" s="158"/>
      <c r="Q16" s="158"/>
      <c r="R16" s="158"/>
      <c r="S16" s="158"/>
      <c r="T16" s="158"/>
    </row>
    <row r="17" spans="2:20">
      <c r="B17" s="41" t="s">
        <v>338</v>
      </c>
      <c r="C17" s="238" t="s">
        <v>10</v>
      </c>
      <c r="D17" s="21">
        <v>30371319.545132697</v>
      </c>
      <c r="E17" s="22">
        <v>117684624.46288213</v>
      </c>
      <c r="F17" s="21">
        <v>19447310.195399307</v>
      </c>
      <c r="G17" s="22">
        <v>72439943.208753109</v>
      </c>
      <c r="H17" s="250">
        <v>239943197.41216725</v>
      </c>
      <c r="I17" s="298">
        <f t="shared" ref="I17" si="9">H17/$H$52</f>
        <v>9.8271364604283928E-2</v>
      </c>
      <c r="J17" s="312"/>
      <c r="K17" s="161"/>
      <c r="L17" s="157"/>
      <c r="M17" s="161"/>
      <c r="N17" s="157"/>
      <c r="P17" s="158"/>
      <c r="Q17" s="158"/>
      <c r="R17" s="158"/>
      <c r="S17" s="158"/>
      <c r="T17" s="158"/>
    </row>
    <row r="18" spans="2:20">
      <c r="B18" s="212"/>
      <c r="C18" s="212" t="s">
        <v>11</v>
      </c>
      <c r="D18" s="27">
        <v>22040298.928954203</v>
      </c>
      <c r="E18" s="28">
        <v>57684103.554169238</v>
      </c>
      <c r="F18" s="27">
        <v>10494927.467859855</v>
      </c>
      <c r="G18" s="28">
        <v>30716224.837821659</v>
      </c>
      <c r="H18" s="247">
        <v>120935554.78880495</v>
      </c>
      <c r="I18" s="299">
        <f t="shared" ref="I18" si="10">H18/$H$53</f>
        <v>0.12413528847509328</v>
      </c>
      <c r="J18" s="285">
        <f t="shared" ref="J18" si="11">H18/H17</f>
        <v>0.50401743451415904</v>
      </c>
      <c r="K18" s="161"/>
      <c r="L18" s="157"/>
      <c r="M18" s="161"/>
      <c r="N18" s="157"/>
      <c r="P18" s="158"/>
      <c r="Q18" s="158"/>
      <c r="R18" s="158"/>
      <c r="S18" s="158"/>
      <c r="T18" s="158"/>
    </row>
    <row r="19" spans="2:20">
      <c r="B19" s="41" t="s">
        <v>339</v>
      </c>
      <c r="C19" s="41" t="s">
        <v>10</v>
      </c>
      <c r="D19" s="21">
        <v>6387299.3965899982</v>
      </c>
      <c r="E19" s="22">
        <v>0</v>
      </c>
      <c r="F19" s="21">
        <v>0</v>
      </c>
      <c r="G19" s="22">
        <v>1430222.0231999999</v>
      </c>
      <c r="H19" s="246">
        <v>7817521.4197899979</v>
      </c>
      <c r="I19" s="285">
        <f t="shared" ref="I19" si="12">H19/$H$52</f>
        <v>3.2017515229920235E-3</v>
      </c>
      <c r="J19" s="312"/>
      <c r="K19" s="161"/>
      <c r="L19" s="157"/>
      <c r="M19" s="161"/>
      <c r="N19" s="157"/>
      <c r="P19" s="158"/>
      <c r="Q19" s="158"/>
      <c r="R19" s="158"/>
      <c r="S19" s="158"/>
      <c r="T19" s="158"/>
    </row>
    <row r="20" spans="2:20">
      <c r="B20" s="212"/>
      <c r="C20" s="212" t="s">
        <v>11</v>
      </c>
      <c r="D20" s="27">
        <v>2439983.6710591377</v>
      </c>
      <c r="E20" s="28">
        <v>0</v>
      </c>
      <c r="F20" s="27">
        <v>0</v>
      </c>
      <c r="G20" s="28">
        <v>1311559.4923451692</v>
      </c>
      <c r="H20" s="246">
        <v>3751543.1634043069</v>
      </c>
      <c r="I20" s="299">
        <f t="shared" ref="I20" si="13">H20/$H$53</f>
        <v>3.8508021369664863E-3</v>
      </c>
      <c r="J20" s="313">
        <f t="shared" ref="J20" si="14">H20/H19</f>
        <v>0.47988908017665333</v>
      </c>
      <c r="K20" s="161"/>
      <c r="L20" s="157"/>
      <c r="M20" s="161"/>
      <c r="N20" s="157"/>
      <c r="P20" s="158"/>
      <c r="Q20" s="158"/>
      <c r="R20" s="158"/>
      <c r="S20" s="158"/>
      <c r="T20" s="158"/>
    </row>
    <row r="21" spans="2:20">
      <c r="B21" s="41" t="s">
        <v>329</v>
      </c>
      <c r="C21" s="41" t="s">
        <v>10</v>
      </c>
      <c r="D21" s="21">
        <v>46278309.444876008</v>
      </c>
      <c r="E21" s="22">
        <v>282212250.53926891</v>
      </c>
      <c r="F21" s="21">
        <v>55643122.445964999</v>
      </c>
      <c r="G21" s="22">
        <v>5976960.813829001</v>
      </c>
      <c r="H21" s="250">
        <v>390110643.24393892</v>
      </c>
      <c r="I21" s="285">
        <f t="shared" ref="I21" si="15">H21/$H$52</f>
        <v>0.15977408683265651</v>
      </c>
      <c r="J21" s="285"/>
      <c r="K21" s="161"/>
      <c r="L21" s="157"/>
      <c r="M21" s="161"/>
      <c r="N21" s="157"/>
      <c r="P21" s="158"/>
      <c r="Q21" s="158"/>
      <c r="R21" s="158"/>
      <c r="S21" s="158"/>
      <c r="T21" s="158"/>
    </row>
    <row r="22" spans="2:20">
      <c r="B22" s="212"/>
      <c r="C22" s="41" t="s">
        <v>11</v>
      </c>
      <c r="D22" s="27">
        <v>32492330.690191552</v>
      </c>
      <c r="E22" s="28">
        <v>118639271.24625602</v>
      </c>
      <c r="F22" s="27">
        <v>17788434.248479236</v>
      </c>
      <c r="G22" s="28">
        <v>4368082.7233644743</v>
      </c>
      <c r="H22" s="247">
        <v>173288118.90829128</v>
      </c>
      <c r="I22" s="285">
        <f t="shared" ref="I22" si="16">H22/$H$53</f>
        <v>0.17787300573063813</v>
      </c>
      <c r="J22" s="285">
        <f t="shared" ref="J22" si="17">H22/H21</f>
        <v>0.44420248949714763</v>
      </c>
      <c r="K22" s="161"/>
      <c r="L22" s="157"/>
      <c r="M22" s="161"/>
      <c r="N22" s="157"/>
      <c r="P22" s="158"/>
      <c r="Q22" s="158"/>
      <c r="R22" s="158"/>
      <c r="S22" s="158"/>
      <c r="T22" s="158"/>
    </row>
    <row r="23" spans="2:20">
      <c r="B23" s="41" t="s">
        <v>340</v>
      </c>
      <c r="C23" s="238" t="s">
        <v>10</v>
      </c>
      <c r="D23" s="21">
        <v>78815221.617004111</v>
      </c>
      <c r="E23" s="22">
        <v>446910287.04048538</v>
      </c>
      <c r="F23" s="21">
        <v>25821663.398115996</v>
      </c>
      <c r="G23" s="22">
        <v>8638138.2641799022</v>
      </c>
      <c r="H23" s="246">
        <v>560185310.31978548</v>
      </c>
      <c r="I23" s="298">
        <f t="shared" ref="I23" si="18">H23/$H$52</f>
        <v>0.22943002956585609</v>
      </c>
      <c r="J23" s="312"/>
      <c r="K23" s="161"/>
      <c r="L23" s="157"/>
      <c r="M23" s="161"/>
      <c r="N23" s="157"/>
      <c r="P23" s="158"/>
      <c r="Q23" s="158"/>
      <c r="R23" s="158"/>
      <c r="S23" s="158"/>
      <c r="T23" s="158"/>
    </row>
    <row r="24" spans="2:20">
      <c r="C24" s="41" t="s">
        <v>11</v>
      </c>
      <c r="D24" s="27">
        <v>61108353.929619499</v>
      </c>
      <c r="E24" s="28">
        <v>137771254.18681213</v>
      </c>
      <c r="F24" s="27">
        <v>19360230.341569688</v>
      </c>
      <c r="G24" s="28">
        <v>8296371.4860868063</v>
      </c>
      <c r="H24" s="246">
        <v>226536209.94408813</v>
      </c>
      <c r="I24" s="299">
        <f t="shared" ref="I24" si="19">H24/$H$53</f>
        <v>0.23252994390750387</v>
      </c>
      <c r="J24" s="285">
        <f t="shared" ref="J24" si="20">H24/H23</f>
        <v>0.40439512741733347</v>
      </c>
      <c r="K24" s="161"/>
      <c r="L24" s="157"/>
      <c r="M24" s="161"/>
      <c r="N24" s="157"/>
      <c r="P24" s="158"/>
      <c r="Q24" s="158"/>
      <c r="R24" s="158"/>
      <c r="S24" s="158"/>
      <c r="T24" s="158"/>
    </row>
    <row r="25" spans="2:20" ht="14.25">
      <c r="B25" s="238" t="s">
        <v>341</v>
      </c>
      <c r="C25" s="238" t="s">
        <v>10</v>
      </c>
      <c r="D25" s="21">
        <v>6955128.7862201026</v>
      </c>
      <c r="E25" s="22">
        <v>5368911.1736836014</v>
      </c>
      <c r="F25" s="21">
        <v>0</v>
      </c>
      <c r="G25" s="22">
        <v>0</v>
      </c>
      <c r="H25" s="250">
        <v>12324039.959903704</v>
      </c>
      <c r="I25" s="285">
        <f t="shared" ref="I25" si="21">H25/$H$52</f>
        <v>5.0474455511112905E-3</v>
      </c>
      <c r="J25" s="312"/>
      <c r="K25" s="161"/>
      <c r="L25" s="157"/>
      <c r="M25" s="161"/>
      <c r="N25" s="157"/>
      <c r="P25" s="158"/>
      <c r="Q25" s="158"/>
      <c r="R25" s="158"/>
      <c r="S25" s="158"/>
      <c r="T25" s="158"/>
    </row>
    <row r="26" spans="2:20">
      <c r="B26" s="212"/>
      <c r="C26" s="212" t="s">
        <v>11</v>
      </c>
      <c r="D26" s="27">
        <v>7130586.2933972878</v>
      </c>
      <c r="E26" s="28">
        <v>3479944.064208996</v>
      </c>
      <c r="F26" s="27">
        <v>0</v>
      </c>
      <c r="G26" s="28">
        <v>0</v>
      </c>
      <c r="H26" s="247">
        <v>10610530.357606284</v>
      </c>
      <c r="I26" s="285">
        <f t="shared" ref="I26" si="22">H26/$H$53</f>
        <v>1.0891265592780983E-2</v>
      </c>
      <c r="J26" s="285">
        <f t="shared" ref="J26" si="23">H26/H25</f>
        <v>0.8609620215552426</v>
      </c>
      <c r="K26" s="161"/>
      <c r="L26" s="157"/>
      <c r="M26" s="161"/>
      <c r="N26" s="157"/>
      <c r="P26" s="158"/>
      <c r="Q26" s="158"/>
      <c r="R26" s="158"/>
      <c r="S26" s="158"/>
      <c r="T26" s="158"/>
    </row>
    <row r="27" spans="2:20">
      <c r="B27" s="41" t="s">
        <v>342</v>
      </c>
      <c r="C27" s="41" t="s">
        <v>10</v>
      </c>
      <c r="D27" s="21">
        <v>36444840.233227387</v>
      </c>
      <c r="E27" s="22">
        <v>368639667.73392522</v>
      </c>
      <c r="F27" s="21">
        <v>96862426.802983716</v>
      </c>
      <c r="G27" s="22">
        <v>2348187.4183134125</v>
      </c>
      <c r="H27" s="246">
        <v>504295122.18844968</v>
      </c>
      <c r="I27" s="298">
        <f t="shared" ref="I27" si="24">H27/$H$52</f>
        <v>0.20653959084997187</v>
      </c>
      <c r="J27" s="312"/>
      <c r="K27" s="161"/>
      <c r="L27" s="157"/>
      <c r="M27" s="161"/>
      <c r="N27" s="157"/>
      <c r="P27" s="158"/>
      <c r="Q27" s="158"/>
      <c r="R27" s="158"/>
      <c r="S27" s="158"/>
      <c r="T27" s="158"/>
    </row>
    <row r="28" spans="2:20">
      <c r="B28" s="212"/>
      <c r="C28" s="212" t="s">
        <v>11</v>
      </c>
      <c r="D28" s="27">
        <v>6746369.63357672</v>
      </c>
      <c r="E28" s="28">
        <v>80283088.736283988</v>
      </c>
      <c r="F28" s="27">
        <v>40204235.077527635</v>
      </c>
      <c r="G28" s="28">
        <v>167639.58844724405</v>
      </c>
      <c r="H28" s="247">
        <v>127401333.03583559</v>
      </c>
      <c r="I28" s="285">
        <f t="shared" ref="I28" si="25">H28/$H$53</f>
        <v>0.13077213939385579</v>
      </c>
      <c r="J28" s="285">
        <f t="shared" ref="J28" si="26">H28/H27</f>
        <v>0.25263249123442261</v>
      </c>
      <c r="K28" s="161"/>
      <c r="L28" s="157"/>
      <c r="M28" s="161"/>
      <c r="N28" s="157"/>
      <c r="P28" s="158"/>
      <c r="Q28" s="158"/>
      <c r="R28" s="158"/>
      <c r="S28" s="158"/>
      <c r="T28" s="158"/>
    </row>
    <row r="29" spans="2:20">
      <c r="B29" s="41" t="s">
        <v>343</v>
      </c>
      <c r="C29" s="41" t="s">
        <v>10</v>
      </c>
      <c r="D29" s="21">
        <v>26493056.465079997</v>
      </c>
      <c r="E29" s="22">
        <v>261524499.62777001</v>
      </c>
      <c r="F29" s="21">
        <v>24101187.022730004</v>
      </c>
      <c r="G29" s="22">
        <v>8344528.2697309991</v>
      </c>
      <c r="H29" s="250">
        <v>320463271.38531101</v>
      </c>
      <c r="I29" s="298">
        <f t="shared" ref="I29" si="27">H29/$H$52</f>
        <v>0.13124924283846584</v>
      </c>
      <c r="J29" s="312"/>
      <c r="K29" s="161"/>
      <c r="L29" s="157"/>
      <c r="M29" s="161"/>
      <c r="N29" s="157"/>
      <c r="P29" s="158"/>
      <c r="Q29" s="158"/>
      <c r="R29" s="158"/>
      <c r="S29" s="158"/>
      <c r="T29" s="158"/>
    </row>
    <row r="30" spans="2:20">
      <c r="B30" s="183"/>
      <c r="C30" s="183" t="s">
        <v>11</v>
      </c>
      <c r="D30" s="27">
        <v>15820064.77355545</v>
      </c>
      <c r="E30" s="28">
        <v>80321714.651544198</v>
      </c>
      <c r="F30" s="27">
        <v>8695782.8471953273</v>
      </c>
      <c r="G30" s="28">
        <v>6871027.3424174804</v>
      </c>
      <c r="H30" s="246">
        <v>111708589.61471245</v>
      </c>
      <c r="I30" s="285">
        <f t="shared" ref="I30" si="28">H30/$H$53</f>
        <v>0.11466419467115894</v>
      </c>
      <c r="J30" s="315">
        <f t="shared" ref="J30" si="29">H30/H29</f>
        <v>0.34858468844749119</v>
      </c>
      <c r="K30" s="161"/>
      <c r="L30" s="157"/>
      <c r="M30" s="161"/>
      <c r="N30" s="157"/>
      <c r="P30" s="158"/>
      <c r="Q30" s="158"/>
      <c r="R30" s="158"/>
      <c r="S30" s="158"/>
      <c r="T30" s="158"/>
    </row>
    <row r="31" spans="2:20">
      <c r="B31" s="147" t="s">
        <v>13</v>
      </c>
      <c r="C31" s="176" t="s">
        <v>10</v>
      </c>
      <c r="D31" s="301">
        <v>239089714.59531531</v>
      </c>
      <c r="E31" s="300">
        <v>1512352622.9916334</v>
      </c>
      <c r="F31" s="301">
        <v>221875709.86519402</v>
      </c>
      <c r="G31" s="300">
        <v>100625266.62893644</v>
      </c>
      <c r="H31" s="306">
        <v>2073943314.0810792</v>
      </c>
      <c r="I31" s="302">
        <f t="shared" ref="I31" si="30">H31/$H$52</f>
        <v>0.849406200237389</v>
      </c>
      <c r="J31" s="303"/>
      <c r="K31" s="161"/>
      <c r="L31" s="157"/>
      <c r="M31" s="161"/>
      <c r="N31" s="157"/>
      <c r="P31" s="158"/>
      <c r="Q31" s="158"/>
      <c r="R31" s="158"/>
      <c r="S31" s="158"/>
      <c r="T31" s="158"/>
    </row>
    <row r="32" spans="2:20">
      <c r="C32" s="179" t="s">
        <v>11</v>
      </c>
      <c r="D32" s="308">
        <v>154030868.13537827</v>
      </c>
      <c r="E32" s="309">
        <v>504095596.39622402</v>
      </c>
      <c r="F32" s="308">
        <v>96543609.982631743</v>
      </c>
      <c r="G32" s="309">
        <v>52051207.119708635</v>
      </c>
      <c r="H32" s="310">
        <v>806721281.63394272</v>
      </c>
      <c r="I32" s="57">
        <f t="shared" ref="I32" si="31">H32/$H$53</f>
        <v>0.82806565190451908</v>
      </c>
      <c r="J32" s="303">
        <f t="shared" ref="J32" si="32">H32/H31</f>
        <v>0.38897942685158876</v>
      </c>
      <c r="K32" s="161"/>
      <c r="L32" s="157"/>
      <c r="M32" s="161"/>
      <c r="N32" s="157"/>
      <c r="P32" s="158"/>
      <c r="Q32" s="158"/>
      <c r="R32" s="158"/>
      <c r="S32" s="158"/>
      <c r="T32" s="158"/>
    </row>
    <row r="33" spans="2:20" ht="6.75" customHeight="1">
      <c r="D33" s="158"/>
      <c r="E33" s="158"/>
      <c r="F33" s="158"/>
      <c r="G33" s="158"/>
      <c r="H33" s="193"/>
      <c r="I33" s="285"/>
      <c r="J33" s="285"/>
      <c r="K33" s="161"/>
      <c r="L33" s="157"/>
      <c r="M33" s="161"/>
      <c r="N33" s="157"/>
      <c r="P33" s="158"/>
      <c r="Q33" s="158"/>
      <c r="R33" s="158"/>
      <c r="S33" s="158"/>
      <c r="T33" s="158"/>
    </row>
    <row r="34" spans="2:20" ht="15">
      <c r="B34" s="235" t="s">
        <v>344</v>
      </c>
      <c r="C34" s="212"/>
      <c r="D34" s="158"/>
      <c r="E34" s="236"/>
      <c r="F34" s="158"/>
      <c r="G34" s="158"/>
      <c r="H34" s="237"/>
      <c r="I34" s="299"/>
      <c r="J34" s="313"/>
      <c r="K34" s="161"/>
      <c r="L34" s="157"/>
      <c r="M34" s="161"/>
      <c r="N34" s="157"/>
      <c r="P34" s="158"/>
      <c r="Q34" s="158"/>
      <c r="R34" s="158"/>
      <c r="S34" s="158"/>
      <c r="T34" s="158"/>
    </row>
    <row r="35" spans="2:20">
      <c r="B35" s="41" t="s">
        <v>345</v>
      </c>
      <c r="C35" s="41" t="s">
        <v>10</v>
      </c>
      <c r="D35" s="21">
        <v>4916836.5768963015</v>
      </c>
      <c r="E35" s="22">
        <v>29565633.883047197</v>
      </c>
      <c r="F35" s="21">
        <v>8869474.0363117978</v>
      </c>
      <c r="G35" s="22">
        <v>513306.15213515999</v>
      </c>
      <c r="H35" s="246">
        <v>43865250.648390457</v>
      </c>
      <c r="I35" s="285">
        <f t="shared" ref="I35" si="33">H35/$H$52</f>
        <v>1.7965493860288492E-2</v>
      </c>
      <c r="J35" s="285"/>
      <c r="K35" s="161"/>
      <c r="L35" s="157"/>
      <c r="M35" s="161"/>
      <c r="N35" s="157"/>
      <c r="P35" s="158"/>
      <c r="Q35" s="158"/>
      <c r="R35" s="158"/>
      <c r="S35" s="158"/>
      <c r="T35" s="158"/>
    </row>
    <row r="36" spans="2:20">
      <c r="C36" s="41" t="s">
        <v>11</v>
      </c>
      <c r="D36" s="27">
        <v>2696507.084422471</v>
      </c>
      <c r="E36" s="28">
        <v>13488791.516550805</v>
      </c>
      <c r="F36" s="27">
        <v>3770489.8493635654</v>
      </c>
      <c r="G36" s="28">
        <v>32759.059999999998</v>
      </c>
      <c r="H36" s="246">
        <v>19988547.510336842</v>
      </c>
      <c r="I36" s="299">
        <f t="shared" ref="I36" si="34">H36/$H$53</f>
        <v>2.0517407934556108E-2</v>
      </c>
      <c r="J36" s="313">
        <f t="shared" ref="J36" si="35">H36/H35</f>
        <v>0.45568068607560275</v>
      </c>
      <c r="K36" s="161"/>
      <c r="L36" s="157"/>
      <c r="M36" s="161"/>
      <c r="N36" s="157"/>
      <c r="P36" s="158"/>
      <c r="Q36" s="158"/>
      <c r="R36" s="158"/>
      <c r="S36" s="158"/>
      <c r="T36" s="158"/>
    </row>
    <row r="37" spans="2:20">
      <c r="B37" s="238" t="s">
        <v>346</v>
      </c>
      <c r="C37" s="238" t="s">
        <v>10</v>
      </c>
      <c r="D37" s="21">
        <v>52399789.480541006</v>
      </c>
      <c r="E37" s="22">
        <v>65614429.448049985</v>
      </c>
      <c r="F37" s="21">
        <v>29901650.783797011</v>
      </c>
      <c r="G37" s="22">
        <v>3496306.4278599997</v>
      </c>
      <c r="H37" s="250">
        <v>151412176.14024797</v>
      </c>
      <c r="I37" s="285">
        <f t="shared" ref="I37" si="36">H37/$H$52</f>
        <v>6.2012515159772755E-2</v>
      </c>
      <c r="J37" s="285"/>
      <c r="K37" s="161"/>
      <c r="L37" s="157"/>
      <c r="M37" s="161"/>
      <c r="N37" s="157"/>
      <c r="P37" s="158"/>
      <c r="Q37" s="158"/>
      <c r="R37" s="158"/>
      <c r="S37" s="158"/>
      <c r="T37" s="158"/>
    </row>
    <row r="38" spans="2:20">
      <c r="C38" s="41" t="s">
        <v>11</v>
      </c>
      <c r="D38" s="27">
        <v>26439588.832802419</v>
      </c>
      <c r="E38" s="28">
        <v>16676609.728959072</v>
      </c>
      <c r="F38" s="27">
        <v>9928648.2393972855</v>
      </c>
      <c r="G38" s="28">
        <v>718154.50659506198</v>
      </c>
      <c r="H38" s="247">
        <v>53763001.307753839</v>
      </c>
      <c r="I38" s="285">
        <f t="shared" ref="I38" si="37">H38/$H$53</f>
        <v>5.5185472033263822E-2</v>
      </c>
      <c r="J38" s="313">
        <f t="shared" ref="J38" si="38">H38/H37</f>
        <v>0.35507713235661437</v>
      </c>
      <c r="K38" s="161"/>
      <c r="L38" s="157"/>
      <c r="M38" s="161"/>
      <c r="N38" s="157"/>
      <c r="P38" s="158"/>
      <c r="Q38" s="158"/>
      <c r="R38" s="158"/>
      <c r="S38" s="158"/>
      <c r="T38" s="158"/>
    </row>
    <row r="39" spans="2:20">
      <c r="B39" s="238" t="s">
        <v>347</v>
      </c>
      <c r="C39" s="238" t="s">
        <v>10</v>
      </c>
      <c r="D39" s="21">
        <v>19445507.763427988</v>
      </c>
      <c r="E39" s="22">
        <v>36448583.42678</v>
      </c>
      <c r="F39" s="21">
        <v>9624400.9529200029</v>
      </c>
      <c r="G39" s="22">
        <v>4481508.0268000001</v>
      </c>
      <c r="H39" s="246">
        <v>70000000.169927999</v>
      </c>
      <c r="I39" s="298">
        <f t="shared" ref="I39" si="39">H39/$H$52</f>
        <v>2.866926678143077E-2</v>
      </c>
      <c r="J39" s="285"/>
      <c r="K39" s="161"/>
      <c r="L39" s="157"/>
      <c r="M39" s="161"/>
      <c r="N39" s="157"/>
      <c r="P39" s="158"/>
      <c r="Q39" s="158"/>
      <c r="R39" s="158"/>
      <c r="S39" s="158"/>
      <c r="T39" s="158"/>
    </row>
    <row r="40" spans="2:20">
      <c r="B40" s="212"/>
      <c r="C40" s="41" t="s">
        <v>11</v>
      </c>
      <c r="D40" s="27">
        <v>8601323.7327406704</v>
      </c>
      <c r="E40" s="28">
        <v>19351904.723218072</v>
      </c>
      <c r="F40" s="27">
        <v>3933714.1886596177</v>
      </c>
      <c r="G40" s="28">
        <v>1941972.3411793206</v>
      </c>
      <c r="H40" s="247">
        <v>33828914.985797681</v>
      </c>
      <c r="I40" s="285">
        <f t="shared" ref="I40" si="40">H40/$H$53</f>
        <v>3.4723966230567442E-2</v>
      </c>
      <c r="J40" s="285">
        <f t="shared" ref="J40" si="41">H40/H39</f>
        <v>0.48327021290966488</v>
      </c>
      <c r="K40" s="161"/>
      <c r="L40" s="157"/>
      <c r="M40" s="161"/>
      <c r="N40" s="157"/>
      <c r="P40" s="158"/>
      <c r="Q40" s="158"/>
      <c r="R40" s="158"/>
      <c r="S40" s="158"/>
      <c r="T40" s="158"/>
    </row>
    <row r="41" spans="2:20">
      <c r="B41" s="41" t="s">
        <v>348</v>
      </c>
      <c r="C41" s="238" t="s">
        <v>10</v>
      </c>
      <c r="D41" s="21">
        <v>6245947.4198305998</v>
      </c>
      <c r="E41" s="22">
        <v>14719159.349922694</v>
      </c>
      <c r="F41" s="21">
        <v>7303217.7348009981</v>
      </c>
      <c r="G41" s="22">
        <v>3990790.8258121004</v>
      </c>
      <c r="H41" s="246">
        <v>32259115.330366392</v>
      </c>
      <c r="I41" s="298">
        <f t="shared" ref="I41" si="42">H41/$H$52</f>
        <v>1.321207401848737E-2</v>
      </c>
      <c r="J41" s="312"/>
      <c r="K41" s="161"/>
      <c r="L41" s="157"/>
      <c r="M41" s="161"/>
      <c r="N41" s="157"/>
      <c r="P41" s="158"/>
      <c r="Q41" s="158"/>
      <c r="R41" s="158"/>
      <c r="S41" s="158"/>
      <c r="T41" s="158"/>
    </row>
    <row r="42" spans="2:20">
      <c r="B42" s="212"/>
      <c r="C42" s="212" t="s">
        <v>11</v>
      </c>
      <c r="D42" s="27">
        <v>5162761.4366393602</v>
      </c>
      <c r="E42" s="28">
        <v>7853208.8465313716</v>
      </c>
      <c r="F42" s="27">
        <v>4697804.2024752721</v>
      </c>
      <c r="G42" s="28">
        <v>2433519.1528763981</v>
      </c>
      <c r="H42" s="247">
        <v>20147293.638522401</v>
      </c>
      <c r="I42" s="285">
        <f t="shared" ref="I42" si="43">H42/$H$53</f>
        <v>2.0680354195075044E-2</v>
      </c>
      <c r="J42" s="285">
        <f t="shared" ref="J42" si="44">H42/H41</f>
        <v>0.62454575806538626</v>
      </c>
      <c r="K42" s="161"/>
      <c r="L42" s="157"/>
      <c r="M42" s="161"/>
      <c r="N42" s="157"/>
      <c r="P42" s="158"/>
      <c r="Q42" s="158"/>
      <c r="R42" s="158"/>
      <c r="S42" s="158"/>
      <c r="T42" s="158"/>
    </row>
    <row r="43" spans="2:20">
      <c r="B43" s="41" t="s">
        <v>349</v>
      </c>
      <c r="C43" s="41" t="s">
        <v>10</v>
      </c>
      <c r="D43" s="21">
        <v>3074274.0724549987</v>
      </c>
      <c r="E43" s="22">
        <v>4896608.1956952</v>
      </c>
      <c r="F43" s="21">
        <v>2429118.0921189999</v>
      </c>
      <c r="G43" s="22">
        <v>0</v>
      </c>
      <c r="H43" s="246">
        <v>10400000.3602692</v>
      </c>
      <c r="I43" s="298">
        <f t="shared" ref="I43" si="45">H43/$H$52</f>
        <v>4.2594340590248097E-3</v>
      </c>
      <c r="J43" s="312"/>
      <c r="K43" s="161"/>
      <c r="L43" s="157"/>
      <c r="M43" s="161"/>
      <c r="N43" s="157"/>
      <c r="P43" s="158"/>
      <c r="Q43" s="158"/>
      <c r="R43" s="158"/>
      <c r="S43" s="158"/>
      <c r="T43" s="158"/>
    </row>
    <row r="44" spans="2:20">
      <c r="C44" s="41" t="s">
        <v>11</v>
      </c>
      <c r="D44" s="27">
        <v>2220286.4536899962</v>
      </c>
      <c r="E44" s="28">
        <v>3615548.1411661156</v>
      </c>
      <c r="F44" s="27">
        <v>1538821.7519983058</v>
      </c>
      <c r="G44" s="28">
        <v>0</v>
      </c>
      <c r="H44" s="290">
        <v>7374656.3468544167</v>
      </c>
      <c r="I44" s="299">
        <f t="shared" ref="I44" si="46">H44/$H$53</f>
        <v>7.5697762715038596E-3</v>
      </c>
      <c r="J44" s="285">
        <f t="shared" ref="J44" si="47">H44/H43</f>
        <v>0.70910154724874708</v>
      </c>
      <c r="K44" s="161"/>
      <c r="L44" s="157"/>
      <c r="M44" s="161"/>
      <c r="N44" s="157"/>
      <c r="P44" s="158"/>
      <c r="Q44" s="158"/>
      <c r="R44" s="158"/>
      <c r="S44" s="158"/>
      <c r="T44" s="158"/>
    </row>
    <row r="45" spans="2:20">
      <c r="B45" s="238" t="s">
        <v>350</v>
      </c>
      <c r="C45" s="238" t="s">
        <v>10</v>
      </c>
      <c r="D45" s="21">
        <v>8726682.7038680017</v>
      </c>
      <c r="E45" s="22">
        <v>0</v>
      </c>
      <c r="F45" s="21">
        <v>2810927.5551829985</v>
      </c>
      <c r="G45" s="22">
        <v>0</v>
      </c>
      <c r="H45" s="246">
        <v>11537610.259051001</v>
      </c>
      <c r="I45" s="285">
        <f t="shared" ref="I45" si="48">H45/$H$52</f>
        <v>4.7253546533419372E-3</v>
      </c>
      <c r="J45" s="312"/>
      <c r="K45" s="161"/>
      <c r="L45" s="157"/>
      <c r="M45" s="161"/>
      <c r="N45" s="157"/>
      <c r="P45" s="158"/>
      <c r="Q45" s="158"/>
      <c r="R45" s="158"/>
      <c r="S45" s="158"/>
      <c r="T45" s="158"/>
    </row>
    <row r="46" spans="2:20">
      <c r="B46" s="212"/>
      <c r="C46" s="41" t="s">
        <v>11</v>
      </c>
      <c r="D46" s="27">
        <v>7537459.9767160928</v>
      </c>
      <c r="E46" s="28">
        <v>0</v>
      </c>
      <c r="F46" s="27">
        <v>862723.96672226035</v>
      </c>
      <c r="G46" s="28">
        <v>0</v>
      </c>
      <c r="H46" s="246">
        <v>8400183.943438353</v>
      </c>
      <c r="I46" s="299">
        <f t="shared" ref="I46" si="49">H46/$H$53</f>
        <v>8.6224374534319762E-3</v>
      </c>
      <c r="J46" s="285">
        <f t="shared" ref="J46" si="50">H46/H45</f>
        <v>0.72806965695938586</v>
      </c>
      <c r="K46" s="161"/>
      <c r="L46" s="157"/>
      <c r="M46" s="161"/>
      <c r="N46" s="157"/>
      <c r="P46" s="158"/>
      <c r="Q46" s="158"/>
      <c r="R46" s="158"/>
      <c r="S46" s="158"/>
      <c r="T46" s="158"/>
    </row>
    <row r="47" spans="2:20">
      <c r="B47" s="374" t="s">
        <v>351</v>
      </c>
      <c r="C47" s="238" t="s">
        <v>10</v>
      </c>
      <c r="D47" s="21">
        <v>0</v>
      </c>
      <c r="E47" s="22">
        <v>2458677.75</v>
      </c>
      <c r="F47" s="21">
        <v>1985014.5499500001</v>
      </c>
      <c r="G47" s="22">
        <v>0</v>
      </c>
      <c r="H47" s="254">
        <v>4443692.2999499999</v>
      </c>
      <c r="I47" s="285">
        <f t="shared" ref="I47" si="51">H47/$H$52</f>
        <v>1.8199628533227654E-3</v>
      </c>
      <c r="J47" s="312"/>
      <c r="K47" s="161"/>
      <c r="L47" s="157"/>
      <c r="M47" s="161"/>
      <c r="N47" s="157"/>
      <c r="P47" s="158"/>
      <c r="Q47" s="158"/>
      <c r="R47" s="158"/>
      <c r="S47" s="158"/>
      <c r="T47" s="158"/>
    </row>
    <row r="48" spans="2:20">
      <c r="B48" s="375"/>
      <c r="C48" s="41" t="s">
        <v>11</v>
      </c>
      <c r="D48" s="30">
        <v>0</v>
      </c>
      <c r="E48" s="28">
        <v>0</v>
      </c>
      <c r="F48" s="84">
        <v>1509798.56399064</v>
      </c>
      <c r="G48" s="6">
        <v>0</v>
      </c>
      <c r="H48" s="248">
        <v>1509798.56399064</v>
      </c>
      <c r="I48" s="304">
        <f t="shared" ref="I48" si="52">H48/$H$53</f>
        <v>1.5497450737920553E-3</v>
      </c>
      <c r="J48" s="285">
        <f t="shared" ref="J48" si="53">H48/H47</f>
        <v>0.33976217570411615</v>
      </c>
      <c r="K48" s="161"/>
      <c r="L48" s="157"/>
      <c r="M48" s="161"/>
      <c r="N48" s="157"/>
      <c r="P48" s="158"/>
      <c r="Q48" s="158"/>
      <c r="R48" s="158"/>
      <c r="S48" s="158"/>
      <c r="T48" s="158"/>
    </row>
    <row r="49" spans="2:20">
      <c r="B49" s="34" t="s">
        <v>13</v>
      </c>
      <c r="C49" s="176" t="s">
        <v>10</v>
      </c>
      <c r="D49" s="314">
        <v>94809038.017018914</v>
      </c>
      <c r="E49" s="266">
        <v>153703092.05349508</v>
      </c>
      <c r="F49" s="232">
        <v>62923803.70508182</v>
      </c>
      <c r="G49" s="316">
        <v>12481911.43260726</v>
      </c>
      <c r="H49" s="249">
        <v>323917845.20820302</v>
      </c>
      <c r="I49" s="303">
        <f t="shared" ref="I49" si="54">H49/$H$52</f>
        <v>0.13266410138566889</v>
      </c>
      <c r="J49" s="317"/>
      <c r="K49" s="161"/>
      <c r="L49" s="157"/>
      <c r="M49" s="161"/>
      <c r="N49" s="157"/>
      <c r="P49" s="158"/>
      <c r="Q49" s="158"/>
      <c r="R49" s="158"/>
      <c r="S49" s="158"/>
      <c r="T49" s="158"/>
    </row>
    <row r="50" spans="2:20">
      <c r="B50" s="179"/>
      <c r="C50" s="179" t="s">
        <v>11</v>
      </c>
      <c r="D50" s="232">
        <v>52657927.517011009</v>
      </c>
      <c r="E50" s="233">
        <v>60986062.956425428</v>
      </c>
      <c r="F50" s="232">
        <v>26242000.762606949</v>
      </c>
      <c r="G50" s="233">
        <v>5126405.0606507808</v>
      </c>
      <c r="H50" s="249">
        <v>145012396.29669416</v>
      </c>
      <c r="I50" s="57">
        <f t="shared" ref="I50" si="55">H50/$H$53</f>
        <v>0.1488491591921903</v>
      </c>
      <c r="J50" s="303">
        <f t="shared" ref="J50" si="56">H50/H49</f>
        <v>0.44768264065070351</v>
      </c>
      <c r="K50" s="161"/>
      <c r="L50" s="157"/>
      <c r="M50" s="161"/>
      <c r="N50" s="157"/>
      <c r="P50" s="158"/>
      <c r="Q50" s="158"/>
      <c r="R50" s="158"/>
      <c r="S50" s="158"/>
      <c r="T50" s="158"/>
    </row>
    <row r="51" spans="2:20" ht="6.75" customHeight="1">
      <c r="D51" s="158"/>
      <c r="E51" s="158"/>
      <c r="F51" s="158"/>
      <c r="G51" s="158"/>
      <c r="H51" s="193"/>
      <c r="I51" s="285"/>
      <c r="J51" s="285"/>
      <c r="M51" s="161"/>
      <c r="N51" s="157"/>
      <c r="P51" s="158"/>
      <c r="Q51" s="158"/>
      <c r="R51" s="158"/>
      <c r="S51" s="158"/>
      <c r="T51" s="158"/>
    </row>
    <row r="52" spans="2:20">
      <c r="B52" s="102" t="s">
        <v>6</v>
      </c>
      <c r="C52" s="102" t="s">
        <v>10</v>
      </c>
      <c r="D52" s="240">
        <v>360293844.83370423</v>
      </c>
      <c r="E52" s="240">
        <v>1677700625.6693287</v>
      </c>
      <c r="F52" s="240">
        <v>287957179.67699587</v>
      </c>
      <c r="G52" s="240">
        <v>115687360.10911371</v>
      </c>
      <c r="H52" s="240">
        <v>2441639010.2891421</v>
      </c>
      <c r="I52" s="114">
        <f>H52/$H$52</f>
        <v>1</v>
      </c>
      <c r="J52" s="114"/>
      <c r="M52" s="161"/>
      <c r="N52" s="157"/>
      <c r="P52" s="158"/>
      <c r="Q52" s="158"/>
      <c r="R52" s="158"/>
      <c r="S52" s="158"/>
      <c r="T52" s="158"/>
    </row>
    <row r="53" spans="2:20">
      <c r="B53" s="102"/>
      <c r="C53" s="102" t="s">
        <v>11</v>
      </c>
      <c r="D53" s="240">
        <v>216448074.59557605</v>
      </c>
      <c r="E53" s="240">
        <v>573953553.66605902</v>
      </c>
      <c r="F53" s="240">
        <v>124849796.30100875</v>
      </c>
      <c r="G53" s="240">
        <v>58972394.259589516</v>
      </c>
      <c r="H53" s="240">
        <v>974223818.82223332</v>
      </c>
      <c r="I53" s="114">
        <f>H53/$H$53</f>
        <v>1</v>
      </c>
      <c r="J53" s="114">
        <f>H53/H52</f>
        <v>0.39900403569767035</v>
      </c>
      <c r="M53" s="161"/>
      <c r="N53" s="157"/>
      <c r="P53" s="158"/>
      <c r="Q53" s="158"/>
      <c r="R53" s="158"/>
      <c r="S53" s="158"/>
      <c r="T53" s="158"/>
    </row>
    <row r="54" spans="2:20" ht="14.25">
      <c r="B54" s="188" t="s">
        <v>352</v>
      </c>
      <c r="C54" s="188"/>
      <c r="D54" s="188"/>
    </row>
    <row r="55" spans="2:20" ht="14.25">
      <c r="B55" s="188" t="s">
        <v>353</v>
      </c>
      <c r="C55" s="188"/>
      <c r="D55" s="188"/>
      <c r="E55" s="191"/>
      <c r="F55" s="191"/>
      <c r="G55" s="191"/>
      <c r="H55" s="191"/>
      <c r="I55" s="191"/>
      <c r="J55" s="191"/>
      <c r="K55" s="191"/>
      <c r="L55" s="191"/>
      <c r="M55" s="191"/>
      <c r="N55" s="191"/>
      <c r="O55" s="191"/>
      <c r="P55" s="191"/>
      <c r="Q55" s="191"/>
      <c r="R55" s="191"/>
      <c r="S55" s="191"/>
    </row>
    <row r="59" spans="2:20">
      <c r="B59" s="63" t="s">
        <v>354</v>
      </c>
      <c r="C59" s="4"/>
      <c r="D59" s="4"/>
      <c r="E59" s="4"/>
      <c r="F59" s="4"/>
      <c r="G59" s="4"/>
      <c r="H59" s="63"/>
      <c r="I59" s="146"/>
      <c r="J59" s="146"/>
    </row>
    <row r="60" spans="2:20" ht="15">
      <c r="B60" s="326" t="s">
        <v>29</v>
      </c>
      <c r="C60" s="326" t="s">
        <v>30</v>
      </c>
      <c r="D60" s="4"/>
      <c r="E60" s="4"/>
      <c r="F60" s="4"/>
      <c r="G60" s="63"/>
      <c r="H60" s="63"/>
      <c r="I60" s="158"/>
      <c r="J60" s="127"/>
    </row>
    <row r="61" spans="2:20">
      <c r="B61" s="4" t="s">
        <v>31</v>
      </c>
      <c r="C61" s="4">
        <v>326417836.30641967</v>
      </c>
      <c r="D61" s="4"/>
      <c r="E61" s="4"/>
      <c r="F61" s="4"/>
      <c r="G61" s="4"/>
      <c r="H61" s="4"/>
      <c r="I61" s="158"/>
      <c r="J61" s="127"/>
    </row>
    <row r="62" spans="2:20">
      <c r="B62" s="4" t="s">
        <v>34</v>
      </c>
      <c r="C62" s="4">
        <v>107469758.78159022</v>
      </c>
      <c r="D62" s="4"/>
      <c r="E62" s="4"/>
      <c r="F62" s="4"/>
      <c r="G62" s="4"/>
      <c r="H62" s="4"/>
      <c r="I62" s="158"/>
      <c r="J62" s="127"/>
    </row>
    <row r="63" spans="2:20">
      <c r="B63" s="4" t="s">
        <v>32</v>
      </c>
      <c r="C63" s="4">
        <v>92799317.572330475</v>
      </c>
      <c r="D63" s="4"/>
      <c r="E63" s="4"/>
      <c r="F63" s="4"/>
      <c r="G63" s="4"/>
      <c r="H63" s="4"/>
      <c r="I63" s="158"/>
      <c r="J63" s="127"/>
    </row>
    <row r="64" spans="2:20">
      <c r="B64" s="4" t="s">
        <v>36</v>
      </c>
      <c r="C64" s="4">
        <v>69595426.399628595</v>
      </c>
      <c r="D64" s="4"/>
      <c r="E64" s="4"/>
      <c r="F64" s="4"/>
      <c r="G64" s="4"/>
      <c r="H64" s="4"/>
      <c r="I64" s="286"/>
      <c r="J64" s="194"/>
    </row>
    <row r="65" spans="2:8">
      <c r="B65" s="4" t="s">
        <v>37</v>
      </c>
      <c r="C65" s="4">
        <v>68938060.844820186</v>
      </c>
      <c r="D65" s="4"/>
      <c r="E65" s="4"/>
      <c r="F65" s="4"/>
      <c r="G65" s="63"/>
      <c r="H65" s="63"/>
    </row>
    <row r="66" spans="2:8">
      <c r="B66" s="4" t="s">
        <v>43</v>
      </c>
      <c r="C66" s="4">
        <v>39764488.556304649</v>
      </c>
      <c r="D66" s="4"/>
      <c r="E66" s="4"/>
      <c r="F66" s="4"/>
      <c r="G66" s="4"/>
      <c r="H66" s="63"/>
    </row>
    <row r="67" spans="2:8">
      <c r="B67" s="4" t="s">
        <v>33</v>
      </c>
      <c r="C67" s="4">
        <v>36779092.242318831</v>
      </c>
      <c r="D67" s="4"/>
      <c r="E67" s="4"/>
      <c r="F67" s="4"/>
      <c r="G67" s="4"/>
      <c r="H67" s="63"/>
    </row>
    <row r="68" spans="2:8">
      <c r="B68" s="4" t="s">
        <v>44</v>
      </c>
      <c r="C68" s="4">
        <v>30333993.214636561</v>
      </c>
      <c r="D68" s="4"/>
      <c r="E68" s="4"/>
      <c r="F68" s="4"/>
      <c r="G68" s="4"/>
      <c r="H68" s="63"/>
    </row>
    <row r="69" spans="2:8">
      <c r="B69" s="4" t="s">
        <v>39</v>
      </c>
      <c r="C69" s="4">
        <v>30143313.54570011</v>
      </c>
      <c r="D69" s="4"/>
      <c r="E69" s="4"/>
      <c r="F69" s="4"/>
      <c r="G69" s="4"/>
      <c r="H69" s="63"/>
    </row>
    <row r="70" spans="2:8">
      <c r="B70" s="4" t="s">
        <v>48</v>
      </c>
      <c r="C70" s="4">
        <v>26819066.557491057</v>
      </c>
      <c r="D70" s="4"/>
      <c r="E70" s="4"/>
      <c r="F70" s="4"/>
      <c r="G70" s="4"/>
      <c r="H70" s="63"/>
    </row>
    <row r="71" spans="2:8">
      <c r="B71" s="4" t="s">
        <v>41</v>
      </c>
      <c r="C71" s="4">
        <v>26731849.642337877</v>
      </c>
      <c r="D71" s="4"/>
      <c r="E71" s="4"/>
      <c r="F71" s="4"/>
      <c r="G71" s="4"/>
      <c r="H71" s="63"/>
    </row>
    <row r="72" spans="2:8">
      <c r="B72" s="4" t="s">
        <v>40</v>
      </c>
      <c r="C72" s="4">
        <v>24250474.678147182</v>
      </c>
      <c r="D72" s="4"/>
      <c r="E72" s="4"/>
      <c r="F72" s="4"/>
      <c r="G72" s="4"/>
      <c r="H72" s="63"/>
    </row>
    <row r="73" spans="2:8">
      <c r="B73" s="4" t="s">
        <v>46</v>
      </c>
      <c r="C73" s="4">
        <v>19557988.866604853</v>
      </c>
      <c r="D73" s="4"/>
      <c r="E73" s="4"/>
      <c r="F73" s="4"/>
      <c r="G73" s="4"/>
      <c r="H73" s="63"/>
    </row>
    <row r="74" spans="2:8">
      <c r="B74" s="4" t="s">
        <v>42</v>
      </c>
      <c r="C74" s="4">
        <v>19506482.686555669</v>
      </c>
      <c r="D74" s="4"/>
      <c r="E74" s="4"/>
      <c r="F74" s="4"/>
      <c r="G74" s="4"/>
      <c r="H74" s="63"/>
    </row>
    <row r="75" spans="2:8">
      <c r="B75" s="4" t="s">
        <v>45</v>
      </c>
      <c r="C75" s="4">
        <v>15580419.697735049</v>
      </c>
      <c r="D75" s="4"/>
      <c r="E75" s="4"/>
      <c r="F75" s="4"/>
      <c r="G75" s="4"/>
      <c r="H75" s="63"/>
    </row>
    <row r="76" spans="2:8">
      <c r="B76" s="4" t="s">
        <v>35</v>
      </c>
      <c r="C76" s="4">
        <v>10711108.788298951</v>
      </c>
      <c r="D76" s="4"/>
      <c r="E76" s="4"/>
      <c r="F76" s="4"/>
      <c r="G76" s="4"/>
      <c r="H76" s="63"/>
    </row>
    <row r="77" spans="2:8">
      <c r="B77" s="4" t="s">
        <v>49</v>
      </c>
      <c r="C77" s="4">
        <v>10479762.075063286</v>
      </c>
      <c r="D77" s="4"/>
      <c r="E77" s="4"/>
      <c r="F77" s="4"/>
      <c r="G77" s="4"/>
      <c r="H77" s="63"/>
    </row>
    <row r="78" spans="2:8">
      <c r="B78" s="4" t="s">
        <v>47</v>
      </c>
      <c r="C78" s="4">
        <v>7122634.6695524333</v>
      </c>
      <c r="D78" s="4"/>
      <c r="E78" s="4"/>
      <c r="F78" s="4"/>
      <c r="G78" s="4"/>
      <c r="H78" s="63"/>
    </row>
    <row r="79" spans="2:8">
      <c r="B79" s="4" t="s">
        <v>38</v>
      </c>
      <c r="C79" s="4">
        <v>6839054.0412390418</v>
      </c>
      <c r="D79" s="4"/>
      <c r="E79" s="4"/>
      <c r="F79" s="4"/>
      <c r="G79" s="4"/>
      <c r="H79" s="63"/>
    </row>
    <row r="80" spans="2:8">
      <c r="B80" s="4" t="s">
        <v>50</v>
      </c>
      <c r="C80" s="4">
        <v>4383689.6554584056</v>
      </c>
      <c r="D80" s="4"/>
      <c r="E80" s="4"/>
      <c r="F80" s="4"/>
      <c r="G80" s="4"/>
      <c r="H80" s="63"/>
    </row>
    <row r="81" spans="2:8">
      <c r="B81" s="4" t="s">
        <v>51</v>
      </c>
      <c r="C81" s="4">
        <v>0</v>
      </c>
      <c r="D81" s="4"/>
      <c r="E81" s="4"/>
      <c r="F81" s="4"/>
      <c r="G81" s="4"/>
      <c r="H81" s="63"/>
    </row>
    <row r="82" spans="2:8">
      <c r="B82" s="116" t="s">
        <v>52</v>
      </c>
      <c r="C82" s="116">
        <f>SUM(C61:C81)</f>
        <v>974223818.82223308</v>
      </c>
      <c r="D82" s="4"/>
      <c r="E82" s="4"/>
      <c r="F82" s="4"/>
      <c r="G82" s="4"/>
      <c r="H82" s="63"/>
    </row>
  </sheetData>
  <mergeCells count="3">
    <mergeCell ref="B7:B8"/>
    <mergeCell ref="B9:B10"/>
    <mergeCell ref="B47:B4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6FA2D-1B0A-4211-B415-4C8A109A3BA3}">
  <dimension ref="A1:H110"/>
  <sheetViews>
    <sheetView workbookViewId="0">
      <pane ySplit="3" topLeftCell="A67" activePane="bottomLeft" state="frozen"/>
      <selection pane="bottomLeft" activeCell="D97" sqref="D97"/>
    </sheetView>
  </sheetViews>
  <sheetFormatPr defaultColWidth="8" defaultRowHeight="14.25"/>
  <cols>
    <col min="1" max="1" width="49.125" style="332" customWidth="1"/>
    <col min="2" max="2" width="13.125" style="332" customWidth="1"/>
    <col min="3" max="3" width="15.625" style="332" customWidth="1"/>
    <col min="4" max="4" width="15" style="332" customWidth="1"/>
    <col min="5" max="5" width="14.375" style="332" customWidth="1"/>
    <col min="6" max="6" width="16.875" style="332" customWidth="1"/>
    <col min="7" max="16384" width="8" style="332"/>
  </cols>
  <sheetData>
    <row r="1" spans="1:8" ht="15.75">
      <c r="A1" s="340" t="s">
        <v>355</v>
      </c>
      <c r="B1" s="331"/>
    </row>
    <row r="3" spans="1:8" ht="34.5" customHeight="1">
      <c r="A3" s="333" t="s">
        <v>54</v>
      </c>
      <c r="B3" s="356" t="s">
        <v>55</v>
      </c>
      <c r="C3" s="356" t="s">
        <v>56</v>
      </c>
      <c r="D3" s="356" t="s">
        <v>57</v>
      </c>
      <c r="E3" s="356" t="s">
        <v>58</v>
      </c>
      <c r="F3" s="357" t="s">
        <v>6</v>
      </c>
    </row>
    <row r="4" spans="1:8" ht="6.75" customHeight="1"/>
    <row r="5" spans="1:8">
      <c r="A5" s="347" t="s">
        <v>59</v>
      </c>
      <c r="B5" s="347"/>
      <c r="C5" s="348">
        <v>13900000</v>
      </c>
      <c r="D5" s="348">
        <v>398045000</v>
      </c>
      <c r="E5" s="348">
        <v>2547743.5</v>
      </c>
      <c r="F5" s="349">
        <v>414492743.5</v>
      </c>
      <c r="H5" s="332" t="str">
        <f>IFERROR(VLOOKUP(A5,'[2]Remap donor name'!A:B,2,FALSE),"")</f>
        <v/>
      </c>
    </row>
    <row r="6" spans="1:8">
      <c r="A6" s="347" t="s">
        <v>64</v>
      </c>
      <c r="B6" s="347"/>
      <c r="C6" s="348">
        <v>131400183.21999998</v>
      </c>
      <c r="D6" s="348">
        <v>16805162.810000002</v>
      </c>
      <c r="E6" s="348">
        <v>1676457.5000000002</v>
      </c>
      <c r="F6" s="349">
        <v>149881803.52999997</v>
      </c>
      <c r="H6" s="332" t="str">
        <f>IFERROR(VLOOKUP(A6,'[2]Remap donor name'!A:B,2,FALSE),"")</f>
        <v/>
      </c>
    </row>
    <row r="7" spans="1:8">
      <c r="A7" s="347" t="s">
        <v>60</v>
      </c>
      <c r="B7" s="347"/>
      <c r="C7" s="348"/>
      <c r="D7" s="348"/>
      <c r="E7" s="348">
        <v>51907551.560000002</v>
      </c>
      <c r="F7" s="349">
        <v>51907551.560000002</v>
      </c>
      <c r="H7" s="332" t="str">
        <f>IFERROR(VLOOKUP(A7,'[2]Remap donor name'!A:B,2,FALSE),"")</f>
        <v/>
      </c>
    </row>
    <row r="8" spans="1:8">
      <c r="A8" s="347" t="s">
        <v>68</v>
      </c>
      <c r="B8" s="347"/>
      <c r="C8" s="348"/>
      <c r="D8" s="348"/>
      <c r="E8" s="348">
        <v>25409812.839999996</v>
      </c>
      <c r="F8" s="349">
        <v>25409812.839999996</v>
      </c>
      <c r="H8" s="332" t="str">
        <f>IFERROR(VLOOKUP(A8,'[2]Remap donor name'!A:B,2,FALSE),"")</f>
        <v/>
      </c>
    </row>
    <row r="9" spans="1:8">
      <c r="A9" s="347" t="s">
        <v>62</v>
      </c>
      <c r="B9" s="347"/>
      <c r="C9" s="348"/>
      <c r="D9" s="348"/>
      <c r="E9" s="348">
        <v>22286429.009999998</v>
      </c>
      <c r="F9" s="349">
        <v>22286429.009999998</v>
      </c>
      <c r="H9" s="332" t="str">
        <f>IFERROR(VLOOKUP(A9,'[2]Remap donor name'!A:B,2,FALSE),"")</f>
        <v/>
      </c>
    </row>
    <row r="10" spans="1:8">
      <c r="A10" s="347" t="s">
        <v>77</v>
      </c>
      <c r="B10" s="347"/>
      <c r="C10" s="348"/>
      <c r="D10" s="348">
        <v>6385016.8700000001</v>
      </c>
      <c r="E10" s="348">
        <v>11309203.379999999</v>
      </c>
      <c r="F10" s="349">
        <v>17694220.25</v>
      </c>
      <c r="H10" s="332" t="str">
        <f>IFERROR(VLOOKUP(A10,'[2]Remap donor name'!A:B,2,FALSE),"")</f>
        <v/>
      </c>
    </row>
    <row r="11" spans="1:8">
      <c r="A11" s="347" t="s">
        <v>70</v>
      </c>
      <c r="B11" s="347"/>
      <c r="C11" s="348"/>
      <c r="D11" s="348">
        <v>16842907.199999999</v>
      </c>
      <c r="E11" s="348">
        <v>153359.84</v>
      </c>
      <c r="F11" s="349">
        <v>16996267.039999999</v>
      </c>
      <c r="H11" s="332" t="str">
        <f>IFERROR(VLOOKUP(A11,'[2]Remap donor name'!A:B,2,FALSE),"")</f>
        <v/>
      </c>
    </row>
    <row r="12" spans="1:8">
      <c r="A12" s="347" t="s">
        <v>71</v>
      </c>
      <c r="B12" s="347"/>
      <c r="C12" s="348"/>
      <c r="D12" s="348">
        <v>8733624.4600000009</v>
      </c>
      <c r="E12" s="348">
        <v>7696506.5500000007</v>
      </c>
      <c r="F12" s="349">
        <v>16430131.010000002</v>
      </c>
      <c r="H12" s="332" t="str">
        <f>IFERROR(VLOOKUP(A12,'[2]Remap donor name'!A:B,2,FALSE),"")</f>
        <v/>
      </c>
    </row>
    <row r="13" spans="1:8">
      <c r="A13" s="347" t="s">
        <v>65</v>
      </c>
      <c r="B13" s="347"/>
      <c r="C13" s="348">
        <v>538533.68000000005</v>
      </c>
      <c r="D13" s="348">
        <v>7814848</v>
      </c>
      <c r="E13" s="348">
        <v>7632711.1399999997</v>
      </c>
      <c r="F13" s="349">
        <v>15986092.82</v>
      </c>
      <c r="H13" s="332" t="str">
        <f>IFERROR(VLOOKUP(A13,'[2]Remap donor name'!A:B,2,FALSE),"")</f>
        <v/>
      </c>
    </row>
    <row r="14" spans="1:8">
      <c r="A14" s="347" t="s">
        <v>74</v>
      </c>
      <c r="B14" s="347"/>
      <c r="C14" s="348">
        <v>9703062.9000000004</v>
      </c>
      <c r="D14" s="348">
        <v>4801229.1100000003</v>
      </c>
      <c r="E14" s="348"/>
      <c r="F14" s="349">
        <v>14504292.010000002</v>
      </c>
      <c r="H14" s="332" t="str">
        <f>IFERROR(VLOOKUP(A14,'[2]Remap donor name'!A:B,2,FALSE),"")</f>
        <v/>
      </c>
    </row>
    <row r="15" spans="1:8">
      <c r="A15" s="347" t="s">
        <v>80</v>
      </c>
      <c r="B15" s="347"/>
      <c r="C15" s="348"/>
      <c r="D15" s="348">
        <v>5820000</v>
      </c>
      <c r="E15" s="348">
        <v>6790000</v>
      </c>
      <c r="F15" s="349">
        <v>12610000</v>
      </c>
      <c r="H15" s="332" t="str">
        <f>IFERROR(VLOOKUP(A15,'[2]Remap donor name'!A:B,2,FALSE),"")</f>
        <v/>
      </c>
    </row>
    <row r="16" spans="1:8">
      <c r="A16" s="347" t="s">
        <v>81</v>
      </c>
      <c r="B16" s="347"/>
      <c r="C16" s="348"/>
      <c r="D16" s="348"/>
      <c r="E16" s="348">
        <v>10160071.969999999</v>
      </c>
      <c r="F16" s="349">
        <v>10160071.969999999</v>
      </c>
      <c r="H16" s="332" t="str">
        <f>IFERROR(VLOOKUP(A16,'[2]Remap donor name'!A:B,2,FALSE),"")</f>
        <v/>
      </c>
    </row>
    <row r="17" spans="1:8">
      <c r="A17" s="347" t="s">
        <v>92</v>
      </c>
      <c r="B17" s="347"/>
      <c r="C17" s="348">
        <v>419299.67000000004</v>
      </c>
      <c r="D17" s="348">
        <v>6379396.8600000013</v>
      </c>
      <c r="E17" s="348">
        <v>3035129.0599999996</v>
      </c>
      <c r="F17" s="349">
        <v>9833825.5899999999</v>
      </c>
      <c r="H17" s="332" t="str">
        <f>IFERROR(VLOOKUP(A17,'[2]Remap donor name'!A:B,2,FALSE),"")</f>
        <v/>
      </c>
    </row>
    <row r="18" spans="1:8">
      <c r="A18" s="347" t="s">
        <v>72</v>
      </c>
      <c r="B18" s="347"/>
      <c r="C18" s="348"/>
      <c r="D18" s="348">
        <v>8524383.6099999994</v>
      </c>
      <c r="E18" s="348">
        <v>1232985.31</v>
      </c>
      <c r="F18" s="349">
        <v>9757368.9199999999</v>
      </c>
      <c r="H18" s="332" t="str">
        <f>IFERROR(VLOOKUP(A18,'[2]Remap donor name'!A:B,2,FALSE),"")</f>
        <v/>
      </c>
    </row>
    <row r="19" spans="1:8">
      <c r="A19" s="347" t="s">
        <v>75</v>
      </c>
      <c r="B19" s="347"/>
      <c r="C19" s="348"/>
      <c r="D19" s="348">
        <v>8139634.6599999992</v>
      </c>
      <c r="E19" s="348">
        <v>596604.62999999989</v>
      </c>
      <c r="F19" s="349">
        <v>8736239.2899999991</v>
      </c>
      <c r="H19" s="332" t="str">
        <f>IFERROR(VLOOKUP(A19,'[2]Remap donor name'!A:B,2,FALSE),"")</f>
        <v/>
      </c>
    </row>
    <row r="20" spans="1:8">
      <c r="A20" s="347" t="s">
        <v>73</v>
      </c>
      <c r="B20" s="347"/>
      <c r="C20" s="348">
        <v>5658918.5900000017</v>
      </c>
      <c r="D20" s="348">
        <v>1909780.47</v>
      </c>
      <c r="E20" s="348">
        <v>844265.85000000009</v>
      </c>
      <c r="F20" s="349">
        <v>8412964.910000002</v>
      </c>
      <c r="H20" s="332" t="str">
        <f>IFERROR(VLOOKUP(A20,'[2]Remap donor name'!A:B,2,FALSE),"")</f>
        <v/>
      </c>
    </row>
    <row r="21" spans="1:8">
      <c r="A21" s="347" t="s">
        <v>272</v>
      </c>
      <c r="B21" s="347"/>
      <c r="C21" s="348"/>
      <c r="D21" s="348">
        <v>8000000</v>
      </c>
      <c r="E21" s="348">
        <v>39490</v>
      </c>
      <c r="F21" s="349">
        <v>8039490</v>
      </c>
      <c r="H21" s="332" t="str">
        <f>IFERROR(VLOOKUP(A21,'[2]Remap donor name'!A:B,2,FALSE),"")</f>
        <v/>
      </c>
    </row>
    <row r="22" spans="1:8">
      <c r="A22" s="347" t="s">
        <v>109</v>
      </c>
      <c r="B22" s="347"/>
      <c r="C22" s="348">
        <v>26610.199999999997</v>
      </c>
      <c r="D22" s="348">
        <v>7455.68</v>
      </c>
      <c r="E22" s="348">
        <v>7438562.9299999997</v>
      </c>
      <c r="F22" s="349">
        <v>7472628.8099999996</v>
      </c>
      <c r="H22" s="332" t="str">
        <f>IFERROR(VLOOKUP(A22,'[2]Remap donor name'!A:B,2,FALSE),"")</f>
        <v/>
      </c>
    </row>
    <row r="23" spans="1:8">
      <c r="A23" s="347" t="s">
        <v>66</v>
      </c>
      <c r="B23" s="347"/>
      <c r="C23" s="348">
        <v>4496433.3699999992</v>
      </c>
      <c r="D23" s="348"/>
      <c r="E23" s="348">
        <v>2692718.9699999997</v>
      </c>
      <c r="F23" s="349">
        <v>7189152.3399999989</v>
      </c>
      <c r="H23" s="332" t="str">
        <f>IFERROR(VLOOKUP(A23,'[2]Remap donor name'!A:B,2,FALSE),"")</f>
        <v/>
      </c>
    </row>
    <row r="24" spans="1:8">
      <c r="A24" s="347" t="s">
        <v>69</v>
      </c>
      <c r="B24" s="347"/>
      <c r="C24" s="348">
        <v>5170630.82</v>
      </c>
      <c r="D24" s="348">
        <v>1505566.34</v>
      </c>
      <c r="E24" s="348"/>
      <c r="F24" s="349">
        <v>6676197.1600000001</v>
      </c>
      <c r="H24" s="332" t="str">
        <f>IFERROR(VLOOKUP(A24,'[2]Remap donor name'!A:B,2,FALSE),"")</f>
        <v/>
      </c>
    </row>
    <row r="25" spans="1:8">
      <c r="A25" s="347" t="s">
        <v>101</v>
      </c>
      <c r="B25" s="347"/>
      <c r="C25" s="348"/>
      <c r="D25" s="348">
        <v>4296.7</v>
      </c>
      <c r="E25" s="348">
        <v>5647114.2899999991</v>
      </c>
      <c r="F25" s="349">
        <v>5651410.9899999993</v>
      </c>
      <c r="H25" s="332" t="str">
        <f>IFERROR(VLOOKUP(A25,'[2]Remap donor name'!A:B,2,FALSE),"")</f>
        <v/>
      </c>
    </row>
    <row r="26" spans="1:8">
      <c r="A26" s="347" t="s">
        <v>86</v>
      </c>
      <c r="B26" s="347"/>
      <c r="C26" s="348"/>
      <c r="D26" s="348">
        <v>2120890.77</v>
      </c>
      <c r="E26" s="348">
        <v>2651113.4700000002</v>
      </c>
      <c r="F26" s="349">
        <v>4772004.24</v>
      </c>
      <c r="H26" s="332" t="str">
        <f>IFERROR(VLOOKUP(A26,'[2]Remap donor name'!A:B,2,FALSE),"")</f>
        <v/>
      </c>
    </row>
    <row r="27" spans="1:8">
      <c r="A27" s="347" t="s">
        <v>90</v>
      </c>
      <c r="B27" s="347"/>
      <c r="C27" s="348"/>
      <c r="D27" s="348"/>
      <c r="E27" s="348">
        <v>4648281.5999999996</v>
      </c>
      <c r="F27" s="349">
        <v>4648281.5999999996</v>
      </c>
      <c r="H27" s="332" t="str">
        <f>IFERROR(VLOOKUP(A27,'[2]Remap donor name'!A:B,2,FALSE),"")</f>
        <v/>
      </c>
    </row>
    <row r="28" spans="1:8">
      <c r="A28" s="347" t="s">
        <v>78</v>
      </c>
      <c r="B28" s="347"/>
      <c r="C28" s="348"/>
      <c r="D28" s="348">
        <v>3000000</v>
      </c>
      <c r="E28" s="348">
        <v>116633</v>
      </c>
      <c r="F28" s="349">
        <v>3116633</v>
      </c>
      <c r="H28" s="332" t="str">
        <f>IFERROR(VLOOKUP(A28,'[2]Remap donor name'!A:B,2,FALSE),"")</f>
        <v/>
      </c>
    </row>
    <row r="29" spans="1:8">
      <c r="A29" s="347" t="s">
        <v>89</v>
      </c>
      <c r="B29" s="347"/>
      <c r="C29" s="348">
        <v>1473318.24</v>
      </c>
      <c r="D29" s="348">
        <v>230209.93000000005</v>
      </c>
      <c r="E29" s="348">
        <v>1241567.3799999999</v>
      </c>
      <c r="F29" s="349">
        <v>2945095.55</v>
      </c>
      <c r="H29" s="332" t="str">
        <f>IFERROR(VLOOKUP(A29,'[2]Remap donor name'!A:B,2,FALSE),"")</f>
        <v/>
      </c>
    </row>
    <row r="30" spans="1:8">
      <c r="A30" s="347" t="s">
        <v>119</v>
      </c>
      <c r="B30" s="347"/>
      <c r="C30" s="348">
        <v>242436.72</v>
      </c>
      <c r="D30" s="348">
        <v>283342.56000000011</v>
      </c>
      <c r="E30" s="348">
        <v>2291893.81</v>
      </c>
      <c r="F30" s="349">
        <v>2817673.0900000003</v>
      </c>
      <c r="H30" s="332" t="str">
        <f>IFERROR(VLOOKUP(A30,'[2]Remap donor name'!A:B,2,FALSE),"")</f>
        <v/>
      </c>
    </row>
    <row r="31" spans="1:8">
      <c r="A31" s="347" t="s">
        <v>79</v>
      </c>
      <c r="B31" s="347"/>
      <c r="C31" s="348"/>
      <c r="D31" s="348">
        <v>2647680.48</v>
      </c>
      <c r="E31" s="348"/>
      <c r="F31" s="349">
        <v>2647680.48</v>
      </c>
      <c r="H31" s="332" t="str">
        <f>IFERROR(VLOOKUP(A31,'[2]Remap donor name'!A:B,2,FALSE),"")</f>
        <v/>
      </c>
    </row>
    <row r="32" spans="1:8">
      <c r="A32" s="347" t="s">
        <v>87</v>
      </c>
      <c r="B32" s="347"/>
      <c r="C32" s="348"/>
      <c r="D32" s="348">
        <v>2172917.4900000002</v>
      </c>
      <c r="E32" s="348">
        <v>241228.07</v>
      </c>
      <c r="F32" s="349">
        <v>2414145.56</v>
      </c>
      <c r="H32" s="332" t="str">
        <f>IFERROR(VLOOKUP(A32,'[2]Remap donor name'!A:B,2,FALSE),"")</f>
        <v/>
      </c>
    </row>
    <row r="33" spans="1:8">
      <c r="A33" s="347" t="s">
        <v>102</v>
      </c>
      <c r="B33" s="347"/>
      <c r="C33" s="348">
        <v>1907537.9300000004</v>
      </c>
      <c r="D33" s="348">
        <v>281595.94000000006</v>
      </c>
      <c r="E33" s="348">
        <v>36406.800000000003</v>
      </c>
      <c r="F33" s="349">
        <v>2225540.6700000004</v>
      </c>
      <c r="H33" s="332" t="str">
        <f>IFERROR(VLOOKUP(A33,'[2]Remap donor name'!A:B,2,FALSE),"")</f>
        <v/>
      </c>
    </row>
    <row r="34" spans="1:8">
      <c r="A34" s="347" t="s">
        <v>275</v>
      </c>
      <c r="B34" s="347"/>
      <c r="C34" s="348"/>
      <c r="D34" s="348"/>
      <c r="E34" s="348">
        <v>2000000</v>
      </c>
      <c r="F34" s="349">
        <v>2000000</v>
      </c>
      <c r="H34" s="332" t="str">
        <f>IFERROR(VLOOKUP(A34,'[2]Remap donor name'!A:B,2,FALSE),"")</f>
        <v/>
      </c>
    </row>
    <row r="35" spans="1:8">
      <c r="A35" s="347" t="s">
        <v>67</v>
      </c>
      <c r="B35" s="347"/>
      <c r="C35" s="348"/>
      <c r="D35" s="348"/>
      <c r="E35" s="348">
        <v>2000000</v>
      </c>
      <c r="F35" s="349">
        <v>2000000</v>
      </c>
      <c r="H35" s="332" t="str">
        <f>IFERROR(VLOOKUP(A35,'[2]Remap donor name'!A:B,2,FALSE),"")</f>
        <v/>
      </c>
    </row>
    <row r="36" spans="1:8">
      <c r="A36" s="347" t="s">
        <v>111</v>
      </c>
      <c r="B36" s="347"/>
      <c r="C36" s="348">
        <v>1757029.71</v>
      </c>
      <c r="D36" s="348">
        <v>144161.9899999999</v>
      </c>
      <c r="E36" s="348"/>
      <c r="F36" s="349">
        <v>1901191.7</v>
      </c>
      <c r="H36" s="332" t="str">
        <f>IFERROR(VLOOKUP(A36,'[2]Remap donor name'!A:B,2,FALSE),"")</f>
        <v/>
      </c>
    </row>
    <row r="37" spans="1:8">
      <c r="A37" s="347" t="s">
        <v>91</v>
      </c>
      <c r="B37" s="347"/>
      <c r="C37" s="348"/>
      <c r="D37" s="348">
        <v>1689976.68</v>
      </c>
      <c r="E37" s="348">
        <v>174825.17</v>
      </c>
      <c r="F37" s="349">
        <v>1864801.8499999999</v>
      </c>
      <c r="H37" s="332" t="str">
        <f>IFERROR(VLOOKUP(A37,'[2]Remap donor name'!A:B,2,FALSE),"")</f>
        <v/>
      </c>
    </row>
    <row r="38" spans="1:8">
      <c r="A38" s="347" t="s">
        <v>103</v>
      </c>
      <c r="B38" s="347"/>
      <c r="C38" s="348"/>
      <c r="D38" s="348">
        <v>600000</v>
      </c>
      <c r="E38" s="348">
        <v>1219200</v>
      </c>
      <c r="F38" s="349">
        <v>1819200</v>
      </c>
      <c r="H38" s="332" t="str">
        <f>IFERROR(VLOOKUP(A38,'[2]Remap donor name'!A:B,2,FALSE),"")</f>
        <v/>
      </c>
    </row>
    <row r="39" spans="1:8">
      <c r="A39" s="347" t="s">
        <v>83</v>
      </c>
      <c r="B39" s="347"/>
      <c r="C39" s="348"/>
      <c r="D39" s="348"/>
      <c r="E39" s="348">
        <v>1503849.5</v>
      </c>
      <c r="F39" s="349">
        <v>1503849.5</v>
      </c>
      <c r="H39" s="332" t="str">
        <f>IFERROR(VLOOKUP(A39,'[2]Remap donor name'!A:B,2,FALSE),"")</f>
        <v/>
      </c>
    </row>
    <row r="40" spans="1:8">
      <c r="A40" s="350" t="s">
        <v>61</v>
      </c>
      <c r="B40" s="350"/>
      <c r="C40" s="348">
        <v>517047.44</v>
      </c>
      <c r="D40" s="348">
        <v>336640.73</v>
      </c>
      <c r="E40" s="348">
        <v>586611</v>
      </c>
      <c r="F40" s="349">
        <v>1440299.17</v>
      </c>
      <c r="H40" s="332" t="str">
        <f>IFERROR(VLOOKUP(A40,'[2]Remap donor name'!A:B,2,FALSE),"")</f>
        <v/>
      </c>
    </row>
    <row r="41" spans="1:8">
      <c r="A41" s="347" t="s">
        <v>113</v>
      </c>
      <c r="B41" s="347"/>
      <c r="C41" s="348">
        <v>1378398.69</v>
      </c>
      <c r="D41" s="348">
        <v>15213.02</v>
      </c>
      <c r="E41" s="348">
        <v>15241.8</v>
      </c>
      <c r="F41" s="349">
        <v>1408853.51</v>
      </c>
      <c r="H41" s="332" t="str">
        <f>IFERROR(VLOOKUP(A41,'[2]Remap donor name'!A:B,2,FALSE),"")</f>
        <v/>
      </c>
    </row>
    <row r="42" spans="1:8">
      <c r="A42" s="347" t="s">
        <v>85</v>
      </c>
      <c r="B42" s="347"/>
      <c r="C42" s="348">
        <v>1056315.5499999998</v>
      </c>
      <c r="D42" s="348">
        <v>290930.02999999997</v>
      </c>
      <c r="E42" s="348">
        <v>46371.95</v>
      </c>
      <c r="F42" s="349">
        <v>1393617.5299999998</v>
      </c>
      <c r="H42" s="332" t="str">
        <f>IFERROR(VLOOKUP(A42,'[2]Remap donor name'!A:B,2,FALSE),"")</f>
        <v/>
      </c>
    </row>
    <row r="43" spans="1:8">
      <c r="A43" s="347" t="s">
        <v>94</v>
      </c>
      <c r="B43" s="347"/>
      <c r="C43" s="348">
        <v>241594.18999999994</v>
      </c>
      <c r="D43" s="348">
        <v>625683.75</v>
      </c>
      <c r="E43" s="348">
        <v>470581.79</v>
      </c>
      <c r="F43" s="349">
        <v>1337859.73</v>
      </c>
      <c r="H43" s="332" t="str">
        <f>IFERROR(VLOOKUP(A43,'[2]Remap donor name'!A:B,2,FALSE),"")</f>
        <v/>
      </c>
    </row>
    <row r="44" spans="1:8">
      <c r="A44" s="347" t="s">
        <v>95</v>
      </c>
      <c r="B44" s="347"/>
      <c r="C44" s="348">
        <v>587260.91</v>
      </c>
      <c r="D44" s="348">
        <v>60730.54</v>
      </c>
      <c r="E44" s="348">
        <v>494666.22</v>
      </c>
      <c r="F44" s="349">
        <v>1142657.67</v>
      </c>
      <c r="H44" s="332" t="str">
        <f>IFERROR(VLOOKUP(A44,'[2]Remap donor name'!A:B,2,FALSE),"")</f>
        <v/>
      </c>
    </row>
    <row r="45" spans="1:8">
      <c r="A45" s="347" t="s">
        <v>97</v>
      </c>
      <c r="B45" s="347"/>
      <c r="C45" s="348">
        <v>498196.32999999996</v>
      </c>
      <c r="D45" s="348">
        <v>296513.65000000002</v>
      </c>
      <c r="E45" s="348">
        <v>318452.77</v>
      </c>
      <c r="F45" s="349">
        <v>1113162.75</v>
      </c>
      <c r="H45" s="332" t="str">
        <f>IFERROR(VLOOKUP(A45,'[2]Remap donor name'!A:B,2,FALSE),"")</f>
        <v/>
      </c>
    </row>
    <row r="46" spans="1:8">
      <c r="A46" s="347" t="s">
        <v>88</v>
      </c>
      <c r="B46" s="347"/>
      <c r="C46" s="348">
        <v>176149.13999999998</v>
      </c>
      <c r="D46" s="348">
        <v>623391.33999999985</v>
      </c>
      <c r="E46" s="348">
        <v>257416.31999999998</v>
      </c>
      <c r="F46" s="349">
        <v>1056956.7999999998</v>
      </c>
      <c r="H46" s="332" t="str">
        <f>IFERROR(VLOOKUP(A46,'[2]Remap donor name'!A:B,2,FALSE),"")</f>
        <v/>
      </c>
    </row>
    <row r="47" spans="1:8">
      <c r="A47" s="347" t="s">
        <v>104</v>
      </c>
      <c r="B47" s="347"/>
      <c r="C47" s="348">
        <v>56875.429999999993</v>
      </c>
      <c r="D47" s="348">
        <v>280113.35000000003</v>
      </c>
      <c r="E47" s="348">
        <v>617501.82000000018</v>
      </c>
      <c r="F47" s="349">
        <v>954490.60000000021</v>
      </c>
      <c r="H47" s="332" t="str">
        <f>IFERROR(VLOOKUP(A47,'[2]Remap donor name'!A:B,2,FALSE),"")</f>
        <v/>
      </c>
    </row>
    <row r="48" spans="1:8">
      <c r="A48" s="347" t="s">
        <v>84</v>
      </c>
      <c r="B48" s="347"/>
      <c r="C48" s="348"/>
      <c r="D48" s="348"/>
      <c r="E48" s="348">
        <v>899347</v>
      </c>
      <c r="F48" s="349">
        <v>899347</v>
      </c>
      <c r="H48" s="332" t="str">
        <f>IFERROR(VLOOKUP(A48,'[2]Remap donor name'!A:B,2,FALSE),"")</f>
        <v/>
      </c>
    </row>
    <row r="49" spans="1:8">
      <c r="A49" s="347" t="s">
        <v>356</v>
      </c>
      <c r="B49" s="347"/>
      <c r="C49" s="348"/>
      <c r="D49" s="348"/>
      <c r="E49" s="348">
        <v>882149.2</v>
      </c>
      <c r="F49" s="349">
        <v>882149.2</v>
      </c>
      <c r="H49" s="332" t="str">
        <f>IFERROR(VLOOKUP(A49,'[2]Remap donor name'!A:B,2,FALSE),"")</f>
        <v/>
      </c>
    </row>
    <row r="50" spans="1:8">
      <c r="A50" s="347" t="s">
        <v>122</v>
      </c>
      <c r="B50" s="347"/>
      <c r="C50" s="348">
        <v>84584.83</v>
      </c>
      <c r="D50" s="348">
        <v>48093.95</v>
      </c>
      <c r="E50" s="348">
        <v>729554.2200000002</v>
      </c>
      <c r="F50" s="349">
        <v>862233.00000000023</v>
      </c>
      <c r="H50" s="332" t="str">
        <f>IFERROR(VLOOKUP(A50,'[2]Remap donor name'!A:B,2,FALSE),"")</f>
        <v/>
      </c>
    </row>
    <row r="51" spans="1:8">
      <c r="A51" s="347" t="s">
        <v>276</v>
      </c>
      <c r="B51" s="347"/>
      <c r="C51" s="348">
        <v>300000</v>
      </c>
      <c r="D51" s="348">
        <v>500000</v>
      </c>
      <c r="E51" s="348"/>
      <c r="F51" s="349">
        <v>800000</v>
      </c>
      <c r="H51" s="332" t="str">
        <f>IFERROR(VLOOKUP(A51,'[2]Remap donor name'!A:B,2,FALSE),"")</f>
        <v/>
      </c>
    </row>
    <row r="52" spans="1:8">
      <c r="A52" s="347" t="s">
        <v>98</v>
      </c>
      <c r="B52" s="347"/>
      <c r="C52" s="348">
        <v>252656.38999999998</v>
      </c>
      <c r="D52" s="348">
        <v>491092.23999999987</v>
      </c>
      <c r="E52" s="348">
        <v>54337.78</v>
      </c>
      <c r="F52" s="349">
        <v>798086.40999999992</v>
      </c>
      <c r="H52" s="332" t="str">
        <f>IFERROR(VLOOKUP(A52,'[2]Remap donor name'!A:B,2,FALSE),"")</f>
        <v/>
      </c>
    </row>
    <row r="53" spans="1:8">
      <c r="A53" s="347" t="s">
        <v>63</v>
      </c>
      <c r="B53" s="347"/>
      <c r="C53" s="348">
        <v>313069.24</v>
      </c>
      <c r="D53" s="348">
        <v>407916.68</v>
      </c>
      <c r="E53" s="348"/>
      <c r="F53" s="349">
        <v>720985.91999999993</v>
      </c>
      <c r="H53" s="332" t="str">
        <f>IFERROR(VLOOKUP(A53,'[2]Remap donor name'!A:B,2,FALSE),"")</f>
        <v/>
      </c>
    </row>
    <row r="54" spans="1:8">
      <c r="A54" s="347" t="s">
        <v>200</v>
      </c>
      <c r="B54" s="347"/>
      <c r="C54" s="348"/>
      <c r="D54" s="348"/>
      <c r="E54" s="348">
        <v>651000</v>
      </c>
      <c r="F54" s="349">
        <v>651000</v>
      </c>
      <c r="H54" s="332" t="str">
        <f>IFERROR(VLOOKUP(A54,'[2]Remap donor name'!A:B,2,FALSE),"")</f>
        <v/>
      </c>
    </row>
    <row r="55" spans="1:8">
      <c r="A55" s="347" t="s">
        <v>121</v>
      </c>
      <c r="B55" s="347"/>
      <c r="C55" s="348"/>
      <c r="D55" s="348">
        <v>155118.92000000001</v>
      </c>
      <c r="E55" s="348">
        <v>464949.02</v>
      </c>
      <c r="F55" s="349">
        <v>620067.94000000006</v>
      </c>
      <c r="H55" s="332" t="str">
        <f>IFERROR(VLOOKUP(A55,'[2]Remap donor name'!A:B,2,FALSE),"")</f>
        <v/>
      </c>
    </row>
    <row r="56" spans="1:8">
      <c r="A56" s="347" t="s">
        <v>112</v>
      </c>
      <c r="B56" s="347"/>
      <c r="C56" s="348"/>
      <c r="D56" s="348"/>
      <c r="E56" s="348">
        <v>609542.96</v>
      </c>
      <c r="F56" s="349">
        <v>609542.96</v>
      </c>
      <c r="H56" s="332" t="str">
        <f>IFERROR(VLOOKUP(A56,'[2]Remap donor name'!A:B,2,FALSE),"")</f>
        <v/>
      </c>
    </row>
    <row r="57" spans="1:8">
      <c r="A57" s="347" t="s">
        <v>318</v>
      </c>
      <c r="B57" s="347"/>
      <c r="C57" s="348"/>
      <c r="D57" s="348"/>
      <c r="E57" s="348">
        <v>596658.71</v>
      </c>
      <c r="F57" s="349">
        <v>596658.71</v>
      </c>
      <c r="H57" s="332" t="str">
        <f>IFERROR(VLOOKUP(A57,'[2]Remap donor name'!A:B,2,FALSE),"")</f>
        <v/>
      </c>
    </row>
    <row r="58" spans="1:8">
      <c r="A58" s="347" t="s">
        <v>324</v>
      </c>
      <c r="B58" s="347"/>
      <c r="C58" s="348"/>
      <c r="D58" s="348"/>
      <c r="E58" s="348">
        <v>499999</v>
      </c>
      <c r="F58" s="349">
        <v>499999</v>
      </c>
      <c r="H58" s="332" t="str">
        <f>IFERROR(VLOOKUP(A58,'[2]Remap donor name'!A:B,2,FALSE),"")</f>
        <v/>
      </c>
    </row>
    <row r="59" spans="1:8">
      <c r="A59" s="347" t="s">
        <v>106</v>
      </c>
      <c r="B59" s="347"/>
      <c r="C59" s="348">
        <v>38936.9</v>
      </c>
      <c r="D59" s="348">
        <v>165699.88999999998</v>
      </c>
      <c r="E59" s="348">
        <v>273941.39</v>
      </c>
      <c r="F59" s="349">
        <v>478578.18</v>
      </c>
      <c r="H59" s="332" t="str">
        <f>IFERROR(VLOOKUP(A59,'[2]Remap donor name'!A:B,2,FALSE),"")</f>
        <v/>
      </c>
    </row>
    <row r="60" spans="1:8">
      <c r="A60" s="347" t="s">
        <v>115</v>
      </c>
      <c r="B60" s="347"/>
      <c r="C60" s="348">
        <v>236966.82</v>
      </c>
      <c r="D60" s="348">
        <v>211118.93</v>
      </c>
      <c r="E60" s="348"/>
      <c r="F60" s="349">
        <v>448085.75</v>
      </c>
      <c r="H60" s="332" t="str">
        <f>IFERROR(VLOOKUP(A60,'[2]Remap donor name'!A:B,2,FALSE),"")</f>
        <v/>
      </c>
    </row>
    <row r="61" spans="1:8">
      <c r="A61" s="347" t="s">
        <v>296</v>
      </c>
      <c r="B61" s="347"/>
      <c r="C61" s="348">
        <v>127253.45</v>
      </c>
      <c r="D61" s="348"/>
      <c r="E61" s="348">
        <v>221729.5</v>
      </c>
      <c r="F61" s="349">
        <v>348982.95</v>
      </c>
      <c r="H61" s="332" t="str">
        <f>IFERROR(VLOOKUP(A61,'[2]Remap donor name'!A:B,2,FALSE),"")</f>
        <v/>
      </c>
    </row>
    <row r="62" spans="1:8">
      <c r="A62" s="347" t="s">
        <v>239</v>
      </c>
      <c r="B62" s="347"/>
      <c r="C62" s="348"/>
      <c r="D62" s="348">
        <v>319694.35000000003</v>
      </c>
      <c r="E62" s="348"/>
      <c r="F62" s="349">
        <v>319694.35000000003</v>
      </c>
      <c r="H62" s="332" t="str">
        <f>IFERROR(VLOOKUP(A62,'[2]Remap donor name'!A:B,2,FALSE),"")</f>
        <v/>
      </c>
    </row>
    <row r="63" spans="1:8">
      <c r="A63" s="347" t="s">
        <v>326</v>
      </c>
      <c r="B63" s="347"/>
      <c r="C63" s="348"/>
      <c r="D63" s="348">
        <v>314795.37</v>
      </c>
      <c r="E63" s="348"/>
      <c r="F63" s="349">
        <v>314795.37</v>
      </c>
      <c r="H63" s="332" t="str">
        <f>IFERROR(VLOOKUP(A63,'[2]Remap donor name'!A:B,2,FALSE),"")</f>
        <v/>
      </c>
    </row>
    <row r="64" spans="1:8">
      <c r="A64" s="347" t="s">
        <v>357</v>
      </c>
      <c r="B64" s="347"/>
      <c r="C64" s="348"/>
      <c r="D64" s="348"/>
      <c r="E64" s="348">
        <v>300472.75</v>
      </c>
      <c r="F64" s="349">
        <v>300472.75</v>
      </c>
      <c r="H64" s="332" t="str">
        <f>IFERROR(VLOOKUP(A64,'[2]Remap donor name'!A:B,2,FALSE),"")</f>
        <v/>
      </c>
    </row>
    <row r="65" spans="1:8">
      <c r="A65" s="347" t="s">
        <v>120</v>
      </c>
      <c r="B65" s="347"/>
      <c r="C65" s="348"/>
      <c r="D65" s="348"/>
      <c r="E65" s="348">
        <v>261078</v>
      </c>
      <c r="F65" s="349">
        <v>261078</v>
      </c>
      <c r="H65" s="332" t="str">
        <f>IFERROR(VLOOKUP(A65,'[2]Remap donor name'!A:B,2,FALSE),"")</f>
        <v/>
      </c>
    </row>
    <row r="66" spans="1:8">
      <c r="A66" s="347" t="s">
        <v>93</v>
      </c>
      <c r="B66" s="347"/>
      <c r="C66" s="348"/>
      <c r="D66" s="348"/>
      <c r="E66" s="348">
        <v>210000.1</v>
      </c>
      <c r="F66" s="349">
        <v>210000.1</v>
      </c>
      <c r="H66" s="332" t="str">
        <f>IFERROR(VLOOKUP(A66,'[2]Remap donor name'!A:B,2,FALSE),"")</f>
        <v/>
      </c>
    </row>
    <row r="67" spans="1:8">
      <c r="A67" s="347" t="s">
        <v>117</v>
      </c>
      <c r="B67" s="347"/>
      <c r="C67" s="348"/>
      <c r="D67" s="348"/>
      <c r="E67" s="348">
        <v>207675</v>
      </c>
      <c r="F67" s="349">
        <v>207675</v>
      </c>
      <c r="H67" s="332" t="str">
        <f>IFERROR(VLOOKUP(A67,'[2]Remap donor name'!A:B,2,FALSE),"")</f>
        <v/>
      </c>
    </row>
    <row r="68" spans="1:8">
      <c r="A68" s="347" t="s">
        <v>145</v>
      </c>
      <c r="B68" s="347"/>
      <c r="C68" s="348"/>
      <c r="D68" s="348">
        <v>50270.25</v>
      </c>
      <c r="E68" s="348">
        <v>110519.74999999999</v>
      </c>
      <c r="F68" s="349">
        <v>160790</v>
      </c>
      <c r="H68" s="332" t="str">
        <f>IFERROR(VLOOKUP(A68,'[2]Remap donor name'!A:B,2,FALSE),"")</f>
        <v/>
      </c>
    </row>
    <row r="69" spans="1:8">
      <c r="A69" s="347" t="s">
        <v>300</v>
      </c>
      <c r="B69" s="347"/>
      <c r="C69" s="348"/>
      <c r="D69" s="348">
        <v>160085.38</v>
      </c>
      <c r="E69" s="348"/>
      <c r="F69" s="349">
        <v>160085.38</v>
      </c>
      <c r="H69" s="332" t="str">
        <f>IFERROR(VLOOKUP(A69,'[2]Remap donor name'!A:B,2,FALSE),"")</f>
        <v/>
      </c>
    </row>
    <row r="70" spans="1:8">
      <c r="A70" s="347" t="s">
        <v>110</v>
      </c>
      <c r="B70" s="347"/>
      <c r="C70" s="348">
        <v>18195.09</v>
      </c>
      <c r="D70" s="348">
        <v>108618.29</v>
      </c>
      <c r="E70" s="348">
        <v>32680.240000000005</v>
      </c>
      <c r="F70" s="349">
        <v>159493.62</v>
      </c>
      <c r="H70" s="332" t="str">
        <f>IFERROR(VLOOKUP(A70,'[2]Remap donor name'!A:B,2,FALSE),"")</f>
        <v/>
      </c>
    </row>
    <row r="71" spans="1:8">
      <c r="A71" s="347" t="s">
        <v>147</v>
      </c>
      <c r="B71" s="347"/>
      <c r="C71" s="348">
        <v>49599.509999999995</v>
      </c>
      <c r="D71" s="348">
        <v>18855.800000000003</v>
      </c>
      <c r="E71" s="348">
        <v>69843.63</v>
      </c>
      <c r="F71" s="349">
        <v>138298.94</v>
      </c>
      <c r="H71" s="332" t="str">
        <f>IFERROR(VLOOKUP(A71,'[2]Remap donor name'!A:B,2,FALSE),"")</f>
        <v/>
      </c>
    </row>
    <row r="72" spans="1:8">
      <c r="A72" s="347" t="s">
        <v>82</v>
      </c>
      <c r="B72" s="347"/>
      <c r="C72" s="348">
        <v>18352.809999999998</v>
      </c>
      <c r="D72" s="348">
        <v>110790.75999999998</v>
      </c>
      <c r="E72" s="348"/>
      <c r="F72" s="349">
        <v>129143.56999999998</v>
      </c>
      <c r="H72" s="332" t="str">
        <f>IFERROR(VLOOKUP(A72,'[2]Remap donor name'!A:B,2,FALSE),"")</f>
        <v/>
      </c>
    </row>
    <row r="73" spans="1:8">
      <c r="A73" s="347" t="s">
        <v>322</v>
      </c>
      <c r="B73" s="347"/>
      <c r="C73" s="348"/>
      <c r="D73" s="348"/>
      <c r="E73" s="348">
        <v>101481.61</v>
      </c>
      <c r="F73" s="349">
        <v>101481.61</v>
      </c>
      <c r="H73" s="332" t="str">
        <f>IFERROR(VLOOKUP(A73,'[2]Remap donor name'!A:B,2,FALSE),"")</f>
        <v/>
      </c>
    </row>
    <row r="74" spans="1:8">
      <c r="A74" s="347" t="s">
        <v>295</v>
      </c>
      <c r="B74" s="347"/>
      <c r="C74" s="348"/>
      <c r="D74" s="348"/>
      <c r="E74" s="348">
        <v>100000</v>
      </c>
      <c r="F74" s="349">
        <v>100000</v>
      </c>
      <c r="H74" s="332" t="str">
        <f>IFERROR(VLOOKUP(A74,'[2]Remap donor name'!A:B,2,FALSE),"")</f>
        <v/>
      </c>
    </row>
    <row r="75" spans="1:8">
      <c r="A75" s="347" t="s">
        <v>130</v>
      </c>
      <c r="B75" s="347"/>
      <c r="C75" s="348"/>
      <c r="D75" s="348">
        <v>80906.149999999994</v>
      </c>
      <c r="E75" s="348"/>
      <c r="F75" s="349">
        <v>80906.149999999994</v>
      </c>
      <c r="H75" s="332" t="str">
        <f>IFERROR(VLOOKUP(A75,'[2]Remap donor name'!A:B,2,FALSE),"")</f>
        <v/>
      </c>
    </row>
    <row r="76" spans="1:8">
      <c r="A76" s="347" t="s">
        <v>212</v>
      </c>
      <c r="B76" s="347"/>
      <c r="C76" s="348"/>
      <c r="D76" s="348">
        <v>75000</v>
      </c>
      <c r="E76" s="348"/>
      <c r="F76" s="349">
        <v>75000</v>
      </c>
      <c r="H76" s="332" t="str">
        <f>IFERROR(VLOOKUP(A76,'[2]Remap donor name'!A:B,2,FALSE),"")</f>
        <v/>
      </c>
    </row>
    <row r="77" spans="1:8">
      <c r="A77" s="347" t="s">
        <v>96</v>
      </c>
      <c r="B77" s="347"/>
      <c r="C77" s="348"/>
      <c r="D77" s="348"/>
      <c r="E77" s="348">
        <v>62018.97</v>
      </c>
      <c r="F77" s="349">
        <v>62018.97</v>
      </c>
      <c r="H77" s="332" t="str">
        <f>IFERROR(VLOOKUP(A77,'[2]Remap donor name'!A:B,2,FALSE),"")</f>
        <v/>
      </c>
    </row>
    <row r="78" spans="1:8">
      <c r="A78" s="347" t="s">
        <v>176</v>
      </c>
      <c r="B78" s="347"/>
      <c r="C78" s="348">
        <v>42918.45</v>
      </c>
      <c r="D78" s="348"/>
      <c r="E78" s="348"/>
      <c r="F78" s="349">
        <v>42918.45</v>
      </c>
      <c r="H78" s="332" t="str">
        <f>IFERROR(VLOOKUP(A78,'[2]Remap donor name'!A:B,2,FALSE),"")</f>
        <v/>
      </c>
    </row>
    <row r="79" spans="1:8">
      <c r="A79" s="347" t="s">
        <v>349</v>
      </c>
      <c r="B79" s="347"/>
      <c r="C79" s="348"/>
      <c r="D79" s="348"/>
      <c r="E79" s="348">
        <v>23529.42</v>
      </c>
      <c r="F79" s="349">
        <v>23529.42</v>
      </c>
      <c r="H79" s="332" t="str">
        <f>IFERROR(VLOOKUP(A79,'[2]Remap donor name'!A:B,2,FALSE),"")</f>
        <v/>
      </c>
    </row>
    <row r="80" spans="1:8">
      <c r="A80" s="347" t="s">
        <v>132</v>
      </c>
      <c r="B80" s="347"/>
      <c r="C80" s="348">
        <v>15414.310000000001</v>
      </c>
      <c r="D80" s="348"/>
      <c r="E80" s="348"/>
      <c r="F80" s="349">
        <v>15414.310000000001</v>
      </c>
      <c r="H80" s="332" t="str">
        <f>IFERROR(VLOOKUP(A80,'[2]Remap donor name'!A:B,2,FALSE),"")</f>
        <v/>
      </c>
    </row>
    <row r="81" spans="1:8">
      <c r="A81" s="347" t="s">
        <v>280</v>
      </c>
      <c r="B81" s="347"/>
      <c r="C81" s="348">
        <v>1051.96</v>
      </c>
      <c r="D81" s="348">
        <v>2448.79</v>
      </c>
      <c r="E81" s="348">
        <v>665.04</v>
      </c>
      <c r="F81" s="349">
        <v>4165.79</v>
      </c>
      <c r="H81" s="332" t="str">
        <f>IFERROR(VLOOKUP(A81,'[2]Remap donor name'!A:B,2,FALSE),"")</f>
        <v/>
      </c>
    </row>
    <row r="82" spans="1:8">
      <c r="A82" s="351" t="s">
        <v>134</v>
      </c>
      <c r="B82" s="351"/>
      <c r="C82" s="348">
        <v>45601.529999999992</v>
      </c>
      <c r="D82" s="348">
        <v>41149.770000000004</v>
      </c>
      <c r="E82" s="348">
        <v>114751.42000000003</v>
      </c>
      <c r="F82" s="349">
        <v>201502.72</v>
      </c>
      <c r="H82" s="332" t="str">
        <f>IFERROR(VLOOKUP(A82,'[2]Remap donor name'!A:B,2,FALSE),"")</f>
        <v/>
      </c>
    </row>
    <row r="83" spans="1:8" ht="6.75" customHeight="1">
      <c r="A83" s="347"/>
      <c r="B83" s="347"/>
      <c r="C83" s="348"/>
      <c r="D83" s="348"/>
      <c r="E83" s="348"/>
      <c r="F83" s="349"/>
    </row>
    <row r="84" spans="1:8">
      <c r="A84" s="352" t="s">
        <v>135</v>
      </c>
      <c r="B84" s="352"/>
      <c r="C84" s="353">
        <v>182750434.01999998</v>
      </c>
      <c r="D84" s="353">
        <v>518679950.53999996</v>
      </c>
      <c r="E84" s="353">
        <v>197506485.51000005</v>
      </c>
      <c r="F84" s="353">
        <v>898936870.07000005</v>
      </c>
    </row>
    <row r="85" spans="1:8" ht="7.5" customHeight="1">
      <c r="A85" s="347"/>
      <c r="B85" s="347"/>
      <c r="C85" s="348"/>
      <c r="D85" s="348"/>
      <c r="E85" s="348"/>
      <c r="F85" s="348"/>
    </row>
    <row r="86" spans="1:8" ht="15" customHeight="1">
      <c r="A86" s="347" t="s">
        <v>136</v>
      </c>
      <c r="B86" s="348">
        <f>B88-B84</f>
        <v>114828500</v>
      </c>
      <c r="C86" s="348">
        <f t="shared" ref="C86:F86" si="0">C88-C84</f>
        <v>20833983.980000019</v>
      </c>
      <c r="D86" s="348">
        <f t="shared" si="0"/>
        <v>8473456.4600000381</v>
      </c>
      <c r="E86" s="348">
        <f t="shared" si="0"/>
        <v>-31896578.51000005</v>
      </c>
      <c r="F86" s="349">
        <f t="shared" si="0"/>
        <v>112239361.92999995</v>
      </c>
    </row>
    <row r="87" spans="1:8" ht="7.5" customHeight="1">
      <c r="A87" s="347"/>
      <c r="B87" s="347"/>
      <c r="C87" s="348"/>
      <c r="D87" s="348"/>
      <c r="E87" s="348"/>
      <c r="F87" s="348"/>
    </row>
    <row r="88" spans="1:8">
      <c r="A88" s="354" t="s">
        <v>6</v>
      </c>
      <c r="B88" s="355">
        <v>114828500</v>
      </c>
      <c r="C88" s="355">
        <v>203584418</v>
      </c>
      <c r="D88" s="355">
        <v>527153407</v>
      </c>
      <c r="E88" s="355">
        <v>165609907</v>
      </c>
      <c r="F88" s="355">
        <v>1011176232</v>
      </c>
    </row>
    <row r="90" spans="1:8">
      <c r="A90" s="342" t="s">
        <v>137</v>
      </c>
    </row>
    <row r="91" spans="1:8">
      <c r="A91" s="342" t="s">
        <v>138</v>
      </c>
    </row>
    <row r="92" spans="1:8">
      <c r="A92" s="342" t="s">
        <v>358</v>
      </c>
    </row>
    <row r="93" spans="1:8" ht="26.25" customHeight="1">
      <c r="A93" s="366" t="s">
        <v>204</v>
      </c>
      <c r="B93" s="366"/>
      <c r="C93" s="366"/>
      <c r="D93" s="366"/>
      <c r="E93" s="366"/>
      <c r="F93" s="366"/>
    </row>
    <row r="95" spans="1:8">
      <c r="C95" s="341"/>
      <c r="D95" s="341"/>
      <c r="E95" s="341"/>
      <c r="F95" s="341"/>
    </row>
    <row r="96" spans="1:8" ht="15">
      <c r="A96" s="334"/>
      <c r="B96" s="334"/>
      <c r="C96" s="335"/>
      <c r="D96" s="335"/>
      <c r="E96" s="335"/>
      <c r="F96" s="336"/>
    </row>
    <row r="97" spans="1:6" ht="15">
      <c r="A97" s="334"/>
      <c r="B97" s="334"/>
      <c r="C97" s="335"/>
      <c r="D97" s="335"/>
      <c r="E97" s="335"/>
      <c r="F97" s="336"/>
    </row>
    <row r="98" spans="1:6" ht="15">
      <c r="A98" s="334"/>
      <c r="B98" s="334"/>
      <c r="C98" s="335"/>
      <c r="D98" s="335"/>
      <c r="E98" s="335"/>
      <c r="F98" s="336"/>
    </row>
    <row r="99" spans="1:6" ht="15">
      <c r="A99" s="334"/>
      <c r="B99" s="334"/>
      <c r="C99" s="335"/>
      <c r="D99" s="335"/>
      <c r="E99" s="335"/>
      <c r="F99" s="336"/>
    </row>
    <row r="100" spans="1:6" ht="15">
      <c r="A100" s="334"/>
      <c r="B100" s="334"/>
      <c r="C100" s="335"/>
      <c r="D100" s="335"/>
      <c r="E100" s="335"/>
      <c r="F100" s="336"/>
    </row>
    <row r="101" spans="1:6" ht="15">
      <c r="A101" s="334"/>
      <c r="B101" s="334"/>
      <c r="C101" s="335"/>
      <c r="D101" s="335"/>
      <c r="E101" s="335"/>
      <c r="F101" s="336"/>
    </row>
    <row r="102" spans="1:6" ht="15">
      <c r="A102" s="334"/>
      <c r="B102" s="334"/>
      <c r="C102" s="335"/>
      <c r="D102" s="335"/>
      <c r="E102" s="335"/>
      <c r="F102" s="336"/>
    </row>
    <row r="103" spans="1:6" ht="15">
      <c r="A103" s="334"/>
      <c r="B103" s="334"/>
      <c r="C103" s="335"/>
      <c r="D103" s="335"/>
      <c r="E103" s="335"/>
      <c r="F103" s="336"/>
    </row>
    <row r="104" spans="1:6" ht="15">
      <c r="A104" s="334"/>
      <c r="B104" s="334"/>
      <c r="C104" s="335"/>
      <c r="D104" s="335"/>
      <c r="E104" s="335"/>
      <c r="F104" s="336"/>
    </row>
    <row r="105" spans="1:6" ht="15">
      <c r="A105" s="334"/>
      <c r="B105" s="334"/>
      <c r="C105" s="335"/>
      <c r="D105" s="335"/>
      <c r="E105" s="335"/>
      <c r="F105" s="336"/>
    </row>
    <row r="106" spans="1:6" ht="15">
      <c r="A106" s="334"/>
      <c r="B106" s="334"/>
      <c r="C106" s="335"/>
      <c r="D106" s="335"/>
      <c r="E106" s="335"/>
      <c r="F106" s="336"/>
    </row>
    <row r="107" spans="1:6" ht="15">
      <c r="A107" s="334"/>
      <c r="B107" s="334"/>
      <c r="C107" s="335"/>
      <c r="D107" s="335"/>
      <c r="E107" s="335"/>
      <c r="F107" s="336"/>
    </row>
    <row r="108" spans="1:6" ht="15">
      <c r="A108" s="334"/>
      <c r="B108" s="334"/>
      <c r="C108" s="335"/>
      <c r="D108" s="335"/>
      <c r="E108" s="335"/>
      <c r="F108" s="336"/>
    </row>
    <row r="109" spans="1:6" ht="15">
      <c r="A109" s="334"/>
      <c r="B109" s="334"/>
      <c r="C109" s="335"/>
      <c r="D109" s="335"/>
      <c r="E109" s="335"/>
      <c r="F109" s="336"/>
    </row>
    <row r="110" spans="1:6" ht="15">
      <c r="A110" s="334"/>
      <c r="B110" s="334"/>
      <c r="C110" s="335"/>
      <c r="D110" s="335"/>
      <c r="E110" s="335"/>
      <c r="F110" s="336"/>
    </row>
  </sheetData>
  <mergeCells count="1">
    <mergeCell ref="A93:F9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DB5A9-1B32-4B93-9806-EE5D324676FC}">
  <dimension ref="A1:H116"/>
  <sheetViews>
    <sheetView workbookViewId="0">
      <pane ySplit="3" topLeftCell="A10" activePane="bottomLeft" state="frozen"/>
      <selection pane="bottomLeft" activeCell="B3" sqref="B3:F3"/>
    </sheetView>
  </sheetViews>
  <sheetFormatPr defaultColWidth="8" defaultRowHeight="14.25"/>
  <cols>
    <col min="1" max="1" width="49.125" style="332" customWidth="1"/>
    <col min="2" max="2" width="13.625" style="332" customWidth="1"/>
    <col min="3" max="3" width="15.625" style="332" customWidth="1"/>
    <col min="4" max="4" width="15.25" style="332" customWidth="1"/>
    <col min="5" max="5" width="16.5" style="332" customWidth="1"/>
    <col min="6" max="6" width="14" style="332" customWidth="1"/>
    <col min="7" max="16384" width="8" style="332"/>
  </cols>
  <sheetData>
    <row r="1" spans="1:8" ht="15.75">
      <c r="A1" s="331" t="s">
        <v>53</v>
      </c>
      <c r="B1" s="331"/>
    </row>
    <row r="3" spans="1:8" ht="34.5" customHeight="1">
      <c r="A3" s="333" t="s">
        <v>54</v>
      </c>
      <c r="B3" s="356" t="s">
        <v>55</v>
      </c>
      <c r="C3" s="356" t="s">
        <v>56</v>
      </c>
      <c r="D3" s="356" t="s">
        <v>57</v>
      </c>
      <c r="E3" s="356" t="s">
        <v>58</v>
      </c>
      <c r="F3" s="357" t="s">
        <v>6</v>
      </c>
    </row>
    <row r="4" spans="1:8" ht="6.75" customHeight="1"/>
    <row r="5" spans="1:8">
      <c r="A5" s="347" t="s">
        <v>59</v>
      </c>
      <c r="B5" s="347"/>
      <c r="C5" s="348">
        <v>18900000</v>
      </c>
      <c r="D5" s="348">
        <v>379400000</v>
      </c>
      <c r="E5" s="348">
        <v>13281819.5</v>
      </c>
      <c r="F5" s="349">
        <v>411581819.5</v>
      </c>
      <c r="H5" s="332" t="str">
        <f>IFERROR(VLOOKUP(A5,'[2]Remap donor name'!A:B,2,FALSE),"")</f>
        <v/>
      </c>
    </row>
    <row r="6" spans="1:8">
      <c r="A6" s="347" t="s">
        <v>60</v>
      </c>
      <c r="B6" s="347"/>
      <c r="C6" s="348"/>
      <c r="D6" s="348"/>
      <c r="E6" s="348">
        <v>44535790.930000007</v>
      </c>
      <c r="F6" s="349">
        <v>44535790.930000007</v>
      </c>
      <c r="H6" s="332" t="str">
        <f>IFERROR(VLOOKUP(A6,'[2]Remap donor name'!A:B,2,FALSE),"")</f>
        <v/>
      </c>
    </row>
    <row r="7" spans="1:8">
      <c r="A7" s="347" t="s">
        <v>61</v>
      </c>
      <c r="B7" s="347"/>
      <c r="C7" s="348">
        <v>290342.2</v>
      </c>
      <c r="D7" s="348"/>
      <c r="E7" s="348">
        <v>34017612.509999998</v>
      </c>
      <c r="F7" s="349">
        <v>34307954.710000001</v>
      </c>
      <c r="H7" s="332" t="str">
        <f>IFERROR(VLOOKUP(A7,'[2]Remap donor name'!A:B,2,FALSE),"")</f>
        <v/>
      </c>
    </row>
    <row r="8" spans="1:8">
      <c r="A8" s="347" t="s">
        <v>62</v>
      </c>
      <c r="B8" s="347"/>
      <c r="C8" s="348"/>
      <c r="D8" s="348"/>
      <c r="E8" s="348">
        <v>27315203.000000004</v>
      </c>
      <c r="F8" s="349">
        <v>27315203.000000004</v>
      </c>
      <c r="H8" s="332" t="str">
        <f>IFERROR(VLOOKUP(A8,'[2]Remap donor name'!A:B,2,FALSE),"")</f>
        <v/>
      </c>
    </row>
    <row r="9" spans="1:8">
      <c r="A9" s="347" t="s">
        <v>63</v>
      </c>
      <c r="B9" s="347"/>
      <c r="C9" s="348">
        <v>5305063.1900000004</v>
      </c>
      <c r="D9" s="348">
        <v>638.69000000000005</v>
      </c>
      <c r="E9" s="348">
        <v>21263390.589999992</v>
      </c>
      <c r="F9" s="349">
        <v>26569092.469999991</v>
      </c>
      <c r="H9" s="332" t="str">
        <f>IFERROR(VLOOKUP(A9,'[2]Remap donor name'!A:B,2,FALSE),"")</f>
        <v/>
      </c>
    </row>
    <row r="10" spans="1:8">
      <c r="A10" s="347" t="s">
        <v>64</v>
      </c>
      <c r="B10" s="347"/>
      <c r="C10" s="348">
        <v>24392126.840000004</v>
      </c>
      <c r="D10" s="348"/>
      <c r="E10" s="348">
        <v>1003413.87</v>
      </c>
      <c r="F10" s="349">
        <v>25395540.710000005</v>
      </c>
      <c r="H10" s="332" t="str">
        <f>IFERROR(VLOOKUP(A10,'[2]Remap donor name'!A:B,2,FALSE),"")</f>
        <v/>
      </c>
    </row>
    <row r="11" spans="1:8">
      <c r="A11" s="347" t="s">
        <v>65</v>
      </c>
      <c r="B11" s="347"/>
      <c r="C11" s="348">
        <v>1211700.78</v>
      </c>
      <c r="D11" s="348">
        <v>15639923</v>
      </c>
      <c r="E11" s="348">
        <v>5300822.9999999991</v>
      </c>
      <c r="F11" s="349">
        <v>22152446.780000001</v>
      </c>
      <c r="H11" s="332" t="str">
        <f>IFERROR(VLOOKUP(A11,'[2]Remap donor name'!A:B,2,FALSE),"")</f>
        <v/>
      </c>
    </row>
    <row r="12" spans="1:8">
      <c r="A12" s="347" t="s">
        <v>66</v>
      </c>
      <c r="B12" s="347"/>
      <c r="C12" s="348">
        <v>19010326.079999998</v>
      </c>
      <c r="D12" s="348">
        <v>1322413.8799999999</v>
      </c>
      <c r="E12" s="348">
        <v>970676.54</v>
      </c>
      <c r="F12" s="349">
        <v>21303416.499999996</v>
      </c>
      <c r="H12" s="332" t="str">
        <f>IFERROR(VLOOKUP(A12,'[2]Remap donor name'!A:B,2,FALSE),"")</f>
        <v/>
      </c>
    </row>
    <row r="13" spans="1:8">
      <c r="A13" s="347" t="s">
        <v>67</v>
      </c>
      <c r="B13" s="347"/>
      <c r="C13" s="348"/>
      <c r="D13" s="348"/>
      <c r="E13" s="348">
        <v>17048306.990000002</v>
      </c>
      <c r="F13" s="349">
        <v>17048306.990000002</v>
      </c>
      <c r="H13" s="332" t="str">
        <f>IFERROR(VLOOKUP(A13,'[2]Remap donor name'!A:B,2,FALSE),"")</f>
        <v/>
      </c>
    </row>
    <row r="14" spans="1:8">
      <c r="A14" s="347" t="s">
        <v>68</v>
      </c>
      <c r="B14" s="347"/>
      <c r="C14" s="348">
        <v>61634.75</v>
      </c>
      <c r="D14" s="348"/>
      <c r="E14" s="348">
        <v>16074134.979999999</v>
      </c>
      <c r="F14" s="349">
        <v>16135769.729999999</v>
      </c>
      <c r="H14" s="332" t="str">
        <f>IFERROR(VLOOKUP(A14,'[2]Remap donor name'!A:B,2,FALSE),"")</f>
        <v/>
      </c>
    </row>
    <row r="15" spans="1:8">
      <c r="A15" s="347" t="s">
        <v>69</v>
      </c>
      <c r="B15" s="347"/>
      <c r="C15" s="348">
        <v>14321364.470000001</v>
      </c>
      <c r="D15" s="348"/>
      <c r="E15" s="348">
        <v>255473</v>
      </c>
      <c r="F15" s="349">
        <v>14576837.470000001</v>
      </c>
      <c r="H15" s="332" t="str">
        <f>IFERROR(VLOOKUP(A15,'[2]Remap donor name'!A:B,2,FALSE),"")</f>
        <v/>
      </c>
    </row>
    <row r="16" spans="1:8">
      <c r="A16" s="347" t="s">
        <v>70</v>
      </c>
      <c r="B16" s="347"/>
      <c r="C16" s="348">
        <v>4233136.8499999996</v>
      </c>
      <c r="D16" s="348">
        <v>9087369.5700000003</v>
      </c>
      <c r="E16" s="348">
        <v>522285.82</v>
      </c>
      <c r="F16" s="349">
        <v>13842792.24</v>
      </c>
      <c r="H16" s="332" t="str">
        <f>IFERROR(VLOOKUP(A16,'[2]Remap donor name'!A:B,2,FALSE),"")</f>
        <v/>
      </c>
    </row>
    <row r="17" spans="1:8">
      <c r="A17" s="347" t="s">
        <v>71</v>
      </c>
      <c r="B17" s="347"/>
      <c r="C17" s="348">
        <v>7820927.7199999997</v>
      </c>
      <c r="D17" s="348">
        <v>2510917.04</v>
      </c>
      <c r="E17" s="348">
        <v>2074235.8199999998</v>
      </c>
      <c r="F17" s="349">
        <v>12406080.58</v>
      </c>
      <c r="H17" s="332" t="str">
        <f>IFERROR(VLOOKUP(A17,'[2]Remap donor name'!A:B,2,FALSE),"")</f>
        <v/>
      </c>
    </row>
    <row r="18" spans="1:8">
      <c r="A18" s="347" t="s">
        <v>72</v>
      </c>
      <c r="B18" s="347"/>
      <c r="C18" s="348">
        <v>3740415.19</v>
      </c>
      <c r="D18" s="348">
        <v>5986448.8099999996</v>
      </c>
      <c r="E18" s="348">
        <v>211215.02000000002</v>
      </c>
      <c r="F18" s="349">
        <v>9938079.0199999996</v>
      </c>
      <c r="H18" s="332" t="str">
        <f>IFERROR(VLOOKUP(A18,'[2]Remap donor name'!A:B,2,FALSE),"")</f>
        <v/>
      </c>
    </row>
    <row r="19" spans="1:8">
      <c r="A19" s="347" t="s">
        <v>73</v>
      </c>
      <c r="B19" s="347"/>
      <c r="C19" s="348">
        <v>8712080.9299999978</v>
      </c>
      <c r="D19" s="348">
        <v>320170.76</v>
      </c>
      <c r="E19" s="348">
        <v>359150.53</v>
      </c>
      <c r="F19" s="349">
        <v>9391402.2199999969</v>
      </c>
      <c r="H19" s="332" t="str">
        <f>IFERROR(VLOOKUP(A19,'[2]Remap donor name'!A:B,2,FALSE),"")</f>
        <v/>
      </c>
    </row>
    <row r="20" spans="1:8">
      <c r="A20" s="347" t="s">
        <v>74</v>
      </c>
      <c r="B20" s="347"/>
      <c r="C20" s="348">
        <v>960245.82</v>
      </c>
      <c r="D20" s="348">
        <v>7701692.0600000005</v>
      </c>
      <c r="E20" s="348"/>
      <c r="F20" s="349">
        <v>8661937.8800000008</v>
      </c>
      <c r="H20" s="332" t="str">
        <f>IFERROR(VLOOKUP(A20,'[2]Remap donor name'!A:B,2,FALSE),"")</f>
        <v/>
      </c>
    </row>
    <row r="21" spans="1:8">
      <c r="A21" s="347" t="s">
        <v>75</v>
      </c>
      <c r="B21" s="347"/>
      <c r="C21" s="348"/>
      <c r="D21" s="348">
        <v>7549625.459999999</v>
      </c>
      <c r="E21" s="348">
        <v>200960.06</v>
      </c>
      <c r="F21" s="349">
        <v>7750585.5199999986</v>
      </c>
      <c r="H21" s="332" t="str">
        <f>IFERROR(VLOOKUP(A21,'[2]Remap donor name'!A:B,2,FALSE),"")</f>
        <v/>
      </c>
    </row>
    <row r="22" spans="1:8">
      <c r="A22" s="347" t="s">
        <v>76</v>
      </c>
      <c r="B22" s="347"/>
      <c r="C22" s="348">
        <v>7196629.7999999998</v>
      </c>
      <c r="D22" s="348"/>
      <c r="E22" s="348"/>
      <c r="F22" s="349">
        <v>7196629.7999999998</v>
      </c>
      <c r="H22" s="332" t="str">
        <f>IFERROR(VLOOKUP(A22,'[2]Remap donor name'!A:B,2,FALSE),"")</f>
        <v/>
      </c>
    </row>
    <row r="23" spans="1:8">
      <c r="A23" s="347" t="s">
        <v>77</v>
      </c>
      <c r="B23" s="347"/>
      <c r="C23" s="348">
        <v>4955947.1399999997</v>
      </c>
      <c r="D23" s="348"/>
      <c r="E23" s="348">
        <v>1594048.8800000001</v>
      </c>
      <c r="F23" s="349">
        <v>6549996.0199999996</v>
      </c>
      <c r="H23" s="332" t="str">
        <f>IFERROR(VLOOKUP(A23,'[2]Remap donor name'!A:B,2,FALSE),"")</f>
        <v/>
      </c>
    </row>
    <row r="24" spans="1:8">
      <c r="A24" s="347" t="s">
        <v>78</v>
      </c>
      <c r="B24" s="347"/>
      <c r="C24" s="348">
        <v>500000</v>
      </c>
      <c r="D24" s="348">
        <v>1050016</v>
      </c>
      <c r="E24" s="348">
        <v>4591869.2699999996</v>
      </c>
      <c r="F24" s="349">
        <v>6141885.2699999996</v>
      </c>
      <c r="H24" s="332" t="str">
        <f>IFERROR(VLOOKUP(A24,'[2]Remap donor name'!A:B,2,FALSE),"")</f>
        <v/>
      </c>
    </row>
    <row r="25" spans="1:8">
      <c r="A25" s="347" t="s">
        <v>79</v>
      </c>
      <c r="B25" s="347"/>
      <c r="C25" s="348">
        <v>2192982.4500000002</v>
      </c>
      <c r="D25" s="348">
        <v>1034126.16</v>
      </c>
      <c r="E25" s="348">
        <v>2134471.7199999997</v>
      </c>
      <c r="F25" s="349">
        <v>5361580.33</v>
      </c>
      <c r="H25" s="332" t="str">
        <f>IFERROR(VLOOKUP(A25,'[2]Remap donor name'!A:B,2,FALSE),"")</f>
        <v/>
      </c>
    </row>
    <row r="26" spans="1:8">
      <c r="A26" s="347" t="s">
        <v>80</v>
      </c>
      <c r="B26" s="347"/>
      <c r="C26" s="348"/>
      <c r="D26" s="348">
        <v>1940000</v>
      </c>
      <c r="E26" s="348">
        <v>3395000</v>
      </c>
      <c r="F26" s="349">
        <v>5335000</v>
      </c>
      <c r="H26" s="332" t="str">
        <f>IFERROR(VLOOKUP(A26,'[2]Remap donor name'!A:B,2,FALSE),"")</f>
        <v/>
      </c>
    </row>
    <row r="27" spans="1:8">
      <c r="A27" s="347" t="s">
        <v>81</v>
      </c>
      <c r="B27" s="347"/>
      <c r="C27" s="348"/>
      <c r="D27" s="348"/>
      <c r="E27" s="348">
        <v>5175443.09</v>
      </c>
      <c r="F27" s="349">
        <v>5175443.09</v>
      </c>
      <c r="H27" s="332" t="str">
        <f>IFERROR(VLOOKUP(A27,'[2]Remap donor name'!A:B,2,FALSE),"")</f>
        <v/>
      </c>
    </row>
    <row r="28" spans="1:8">
      <c r="A28" s="347" t="s">
        <v>82</v>
      </c>
      <c r="B28" s="347"/>
      <c r="C28" s="348">
        <v>118679.31</v>
      </c>
      <c r="D28" s="348"/>
      <c r="E28" s="348">
        <v>4192552.12</v>
      </c>
      <c r="F28" s="349">
        <v>4311231.43</v>
      </c>
      <c r="H28" s="332" t="str">
        <f>IFERROR(VLOOKUP(A28,'[2]Remap donor name'!A:B,2,FALSE),"")</f>
        <v/>
      </c>
    </row>
    <row r="29" spans="1:8">
      <c r="A29" s="347" t="s">
        <v>83</v>
      </c>
      <c r="B29" s="347"/>
      <c r="C29" s="348"/>
      <c r="D29" s="348"/>
      <c r="E29" s="348">
        <v>4218522.59</v>
      </c>
      <c r="F29" s="349">
        <v>4218522.59</v>
      </c>
      <c r="H29" s="332" t="str">
        <f>IFERROR(VLOOKUP(A29,'[2]Remap donor name'!A:B,2,FALSE),"")</f>
        <v/>
      </c>
    </row>
    <row r="30" spans="1:8">
      <c r="A30" s="347" t="s">
        <v>84</v>
      </c>
      <c r="B30" s="347"/>
      <c r="C30" s="348"/>
      <c r="D30" s="348"/>
      <c r="E30" s="348">
        <v>4023707.75</v>
      </c>
      <c r="F30" s="349">
        <v>4023707.75</v>
      </c>
      <c r="H30" s="332" t="str">
        <f>IFERROR(VLOOKUP(A30,'[2]Remap donor name'!A:B,2,FALSE),"")</f>
        <v/>
      </c>
    </row>
    <row r="31" spans="1:8">
      <c r="A31" s="347" t="s">
        <v>85</v>
      </c>
      <c r="B31" s="347"/>
      <c r="C31" s="348">
        <v>141295.62999999998</v>
      </c>
      <c r="D31" s="348">
        <v>27352.3</v>
      </c>
      <c r="E31" s="348">
        <v>3096667.8099999996</v>
      </c>
      <c r="F31" s="349">
        <v>3265315.7399999998</v>
      </c>
      <c r="H31" s="332" t="str">
        <f>IFERROR(VLOOKUP(A31,'[2]Remap donor name'!A:B,2,FALSE),"")</f>
        <v/>
      </c>
    </row>
    <row r="32" spans="1:8">
      <c r="A32" s="347" t="s">
        <v>86</v>
      </c>
      <c r="B32" s="347"/>
      <c r="C32" s="348"/>
      <c r="D32" s="348">
        <v>1226012.79</v>
      </c>
      <c r="E32" s="348">
        <v>1590668.0799999998</v>
      </c>
      <c r="F32" s="349">
        <v>2816680.87</v>
      </c>
      <c r="H32" s="332" t="str">
        <f>IFERROR(VLOOKUP(A32,'[2]Remap donor name'!A:B,2,FALSE),"")</f>
        <v/>
      </c>
    </row>
    <row r="33" spans="1:8">
      <c r="A33" s="347" t="s">
        <v>87</v>
      </c>
      <c r="B33" s="347"/>
      <c r="C33" s="348">
        <v>1078748.6499999999</v>
      </c>
      <c r="D33" s="348">
        <v>1078748.6499999999</v>
      </c>
      <c r="E33" s="348">
        <v>248153.29</v>
      </c>
      <c r="F33" s="349">
        <v>2405650.59</v>
      </c>
      <c r="H33" s="332" t="str">
        <f>IFERROR(VLOOKUP(A33,'[2]Remap donor name'!A:B,2,FALSE),"")</f>
        <v/>
      </c>
    </row>
    <row r="34" spans="1:8">
      <c r="A34" s="347" t="s">
        <v>88</v>
      </c>
      <c r="B34" s="347"/>
      <c r="C34" s="348">
        <v>658957.99000000011</v>
      </c>
      <c r="D34" s="348">
        <v>100000</v>
      </c>
      <c r="E34" s="348">
        <v>1562494.0499999998</v>
      </c>
      <c r="F34" s="349">
        <v>2321452.04</v>
      </c>
      <c r="H34" s="332" t="str">
        <f>IFERROR(VLOOKUP(A34,'[2]Remap donor name'!A:B,2,FALSE),"")</f>
        <v/>
      </c>
    </row>
    <row r="35" spans="1:8">
      <c r="A35" s="347" t="s">
        <v>89</v>
      </c>
      <c r="B35" s="347"/>
      <c r="C35" s="348">
        <v>420879.95</v>
      </c>
      <c r="D35" s="348">
        <v>9478.8799999999992</v>
      </c>
      <c r="E35" s="348">
        <v>1796768.96</v>
      </c>
      <c r="F35" s="349">
        <v>2227127.79</v>
      </c>
      <c r="H35" s="332" t="str">
        <f>IFERROR(VLOOKUP(A35,'[2]Remap donor name'!A:B,2,FALSE),"")</f>
        <v/>
      </c>
    </row>
    <row r="36" spans="1:8">
      <c r="A36" s="347" t="s">
        <v>90</v>
      </c>
      <c r="B36" s="347"/>
      <c r="C36" s="348"/>
      <c r="D36" s="348"/>
      <c r="E36" s="348">
        <v>2055229.94</v>
      </c>
      <c r="F36" s="349">
        <v>2055229.94</v>
      </c>
      <c r="H36" s="332" t="str">
        <f>IFERROR(VLOOKUP(A36,'[2]Remap donor name'!A:B,2,FALSE),"")</f>
        <v/>
      </c>
    </row>
    <row r="37" spans="1:8">
      <c r="A37" s="347" t="s">
        <v>91</v>
      </c>
      <c r="B37" s="347"/>
      <c r="C37" s="348">
        <v>1116368.51</v>
      </c>
      <c r="D37" s="348">
        <v>641025.63</v>
      </c>
      <c r="E37" s="348"/>
      <c r="F37" s="349">
        <v>1757394.1400000001</v>
      </c>
      <c r="H37" s="332" t="str">
        <f>IFERROR(VLOOKUP(A37,'[2]Remap donor name'!A:B,2,FALSE),"")</f>
        <v/>
      </c>
    </row>
    <row r="38" spans="1:8">
      <c r="A38" s="347" t="s">
        <v>92</v>
      </c>
      <c r="B38" s="347"/>
      <c r="C38" s="348">
        <v>188258.84999999995</v>
      </c>
      <c r="D38" s="348">
        <v>4786.91</v>
      </c>
      <c r="E38" s="348">
        <v>1336233.75</v>
      </c>
      <c r="F38" s="349">
        <v>1529279.51</v>
      </c>
      <c r="H38" s="332" t="str">
        <f>IFERROR(VLOOKUP(A38,'[2]Remap donor name'!A:B,2,FALSE),"")</f>
        <v/>
      </c>
    </row>
    <row r="39" spans="1:8">
      <c r="A39" s="347" t="s">
        <v>93</v>
      </c>
      <c r="B39" s="347"/>
      <c r="C39" s="348"/>
      <c r="D39" s="348"/>
      <c r="E39" s="348">
        <v>1411918.8599999999</v>
      </c>
      <c r="F39" s="349">
        <v>1411918.8599999999</v>
      </c>
      <c r="H39" s="332" t="str">
        <f>IFERROR(VLOOKUP(A39,'[2]Remap donor name'!A:B,2,FALSE),"")</f>
        <v/>
      </c>
    </row>
    <row r="40" spans="1:8">
      <c r="A40" s="350" t="s">
        <v>94</v>
      </c>
      <c r="B40" s="350"/>
      <c r="C40" s="348">
        <v>794997.32999999973</v>
      </c>
      <c r="D40" s="348">
        <v>419.21000000000009</v>
      </c>
      <c r="E40" s="348">
        <v>501021.2300000001</v>
      </c>
      <c r="F40" s="349">
        <v>1296437.7699999998</v>
      </c>
      <c r="H40" s="332" t="str">
        <f>IFERROR(VLOOKUP(A40,'[2]Remap donor name'!A:B,2,FALSE),"")</f>
        <v/>
      </c>
    </row>
    <row r="41" spans="1:8">
      <c r="A41" s="347" t="s">
        <v>95</v>
      </c>
      <c r="B41" s="347"/>
      <c r="C41" s="348">
        <v>809027.7699999999</v>
      </c>
      <c r="D41" s="348"/>
      <c r="E41" s="348">
        <v>445930.88</v>
      </c>
      <c r="F41" s="349">
        <v>1254958.6499999999</v>
      </c>
      <c r="H41" s="332" t="str">
        <f>IFERROR(VLOOKUP(A41,'[2]Remap donor name'!A:B,2,FALSE),"")</f>
        <v/>
      </c>
    </row>
    <row r="42" spans="1:8">
      <c r="A42" s="347" t="s">
        <v>96</v>
      </c>
      <c r="B42" s="347"/>
      <c r="C42" s="348"/>
      <c r="D42" s="348"/>
      <c r="E42" s="348">
        <v>1252006.5</v>
      </c>
      <c r="F42" s="349">
        <v>1252006.5</v>
      </c>
      <c r="H42" s="332" t="str">
        <f>IFERROR(VLOOKUP(A42,'[2]Remap donor name'!A:B,2,FALSE),"")</f>
        <v/>
      </c>
    </row>
    <row r="43" spans="1:8">
      <c r="A43" s="347" t="s">
        <v>97</v>
      </c>
      <c r="B43" s="347"/>
      <c r="C43" s="348">
        <v>968103.39999999991</v>
      </c>
      <c r="D43" s="348">
        <v>118431.88</v>
      </c>
      <c r="E43" s="348">
        <v>87776.33</v>
      </c>
      <c r="F43" s="349">
        <v>1174311.6099999999</v>
      </c>
      <c r="H43" s="332" t="str">
        <f>IFERROR(VLOOKUP(A43,'[2]Remap donor name'!A:B,2,FALSE),"")</f>
        <v/>
      </c>
    </row>
    <row r="44" spans="1:8">
      <c r="A44" s="347" t="s">
        <v>98</v>
      </c>
      <c r="B44" s="347"/>
      <c r="C44" s="348">
        <v>729863.18000000017</v>
      </c>
      <c r="D44" s="348">
        <v>1192.3499999999999</v>
      </c>
      <c r="E44" s="348">
        <v>318512.96000000002</v>
      </c>
      <c r="F44" s="349">
        <v>1049568.4900000002</v>
      </c>
      <c r="H44" s="332" t="str">
        <f>IFERROR(VLOOKUP(A44,'[2]Remap donor name'!A:B,2,FALSE),"")</f>
        <v/>
      </c>
    </row>
    <row r="45" spans="1:8">
      <c r="A45" s="347" t="s">
        <v>99</v>
      </c>
      <c r="B45" s="347"/>
      <c r="C45" s="348">
        <v>921375.92</v>
      </c>
      <c r="D45" s="348"/>
      <c r="E45" s="348"/>
      <c r="F45" s="349">
        <v>921375.92</v>
      </c>
      <c r="H45" s="332" t="str">
        <f>IFERROR(VLOOKUP(A45,'[2]Remap donor name'!A:B,2,FALSE),"")</f>
        <v/>
      </c>
    </row>
    <row r="46" spans="1:8">
      <c r="A46" s="347" t="s">
        <v>100</v>
      </c>
      <c r="B46" s="347"/>
      <c r="C46" s="348"/>
      <c r="D46" s="348">
        <v>87000</v>
      </c>
      <c r="E46" s="348">
        <v>830000</v>
      </c>
      <c r="F46" s="349">
        <v>917000</v>
      </c>
      <c r="H46" s="332" t="str">
        <f>IFERROR(VLOOKUP(A46,'[2]Remap donor name'!A:B,2,FALSE),"")</f>
        <v/>
      </c>
    </row>
    <row r="47" spans="1:8">
      <c r="A47" s="347" t="s">
        <v>101</v>
      </c>
      <c r="B47" s="347"/>
      <c r="C47" s="348">
        <v>554938.96</v>
      </c>
      <c r="D47" s="348"/>
      <c r="E47" s="348">
        <v>153719.15</v>
      </c>
      <c r="F47" s="349">
        <v>708658.11</v>
      </c>
      <c r="H47" s="332" t="str">
        <f>IFERROR(VLOOKUP(A47,'[2]Remap donor name'!A:B,2,FALSE),"")</f>
        <v/>
      </c>
    </row>
    <row r="48" spans="1:8">
      <c r="A48" s="347" t="s">
        <v>102</v>
      </c>
      <c r="B48" s="347"/>
      <c r="C48" s="348">
        <v>315791.3</v>
      </c>
      <c r="D48" s="348">
        <v>9985.9</v>
      </c>
      <c r="E48" s="348">
        <v>301344.95</v>
      </c>
      <c r="F48" s="349">
        <v>627122.15</v>
      </c>
      <c r="H48" s="332" t="str">
        <f>IFERROR(VLOOKUP(A48,'[2]Remap donor name'!A:B,2,FALSE),"")</f>
        <v/>
      </c>
    </row>
    <row r="49" spans="1:8">
      <c r="A49" s="347" t="s">
        <v>103</v>
      </c>
      <c r="B49" s="347"/>
      <c r="C49" s="348"/>
      <c r="D49" s="348"/>
      <c r="E49" s="348">
        <v>616623.16999999993</v>
      </c>
      <c r="F49" s="349">
        <v>616623.16999999993</v>
      </c>
      <c r="H49" s="332" t="str">
        <f>IFERROR(VLOOKUP(A49,'[2]Remap donor name'!A:B,2,FALSE),"")</f>
        <v/>
      </c>
    </row>
    <row r="50" spans="1:8">
      <c r="A50" s="347" t="s">
        <v>104</v>
      </c>
      <c r="B50" s="347"/>
      <c r="C50" s="348">
        <v>6501.7</v>
      </c>
      <c r="D50" s="348">
        <v>12.36</v>
      </c>
      <c r="E50" s="348">
        <v>606812.52000000037</v>
      </c>
      <c r="F50" s="349">
        <v>613326.58000000042</v>
      </c>
      <c r="H50" s="332" t="str">
        <f>IFERROR(VLOOKUP(A50,'[2]Remap donor name'!A:B,2,FALSE),"")</f>
        <v/>
      </c>
    </row>
    <row r="51" spans="1:8">
      <c r="A51" s="347" t="s">
        <v>105</v>
      </c>
      <c r="B51" s="347"/>
      <c r="C51" s="348">
        <v>92599.860000000015</v>
      </c>
      <c r="D51" s="348">
        <v>11030.289999999999</v>
      </c>
      <c r="E51" s="348">
        <v>488733.68999999994</v>
      </c>
      <c r="F51" s="349">
        <v>592363.84</v>
      </c>
      <c r="H51" s="332" t="str">
        <f>IFERROR(VLOOKUP(A51,'[2]Remap donor name'!A:B,2,FALSE),"")</f>
        <v/>
      </c>
    </row>
    <row r="52" spans="1:8">
      <c r="A52" s="347" t="s">
        <v>106</v>
      </c>
      <c r="B52" s="347"/>
      <c r="C52" s="348">
        <v>174672.73000000004</v>
      </c>
      <c r="D52" s="348">
        <v>1362.07</v>
      </c>
      <c r="E52" s="348">
        <v>384920.94</v>
      </c>
      <c r="F52" s="349">
        <v>560955.74</v>
      </c>
      <c r="H52" s="332" t="str">
        <f>IFERROR(VLOOKUP(A52,'[2]Remap donor name'!A:B,2,FALSE),"")</f>
        <v/>
      </c>
    </row>
    <row r="53" spans="1:8">
      <c r="A53" s="347" t="s">
        <v>107</v>
      </c>
      <c r="B53" s="347"/>
      <c r="C53" s="348"/>
      <c r="D53" s="348">
        <v>102309.06</v>
      </c>
      <c r="E53" s="348">
        <v>423170.94</v>
      </c>
      <c r="F53" s="349">
        <v>525480</v>
      </c>
      <c r="H53" s="332" t="str">
        <f>IFERROR(VLOOKUP(A53,'[2]Remap donor name'!A:B,2,FALSE),"")</f>
        <v/>
      </c>
    </row>
    <row r="54" spans="1:8">
      <c r="A54" s="347" t="s">
        <v>108</v>
      </c>
      <c r="B54" s="347"/>
      <c r="C54" s="348"/>
      <c r="D54" s="348">
        <v>400000</v>
      </c>
      <c r="E54" s="348">
        <v>122353</v>
      </c>
      <c r="F54" s="349">
        <v>522353</v>
      </c>
      <c r="H54" s="332" t="str">
        <f>IFERROR(VLOOKUP(A54,'[2]Remap donor name'!A:B,2,FALSE),"")</f>
        <v/>
      </c>
    </row>
    <row r="55" spans="1:8">
      <c r="A55" s="347" t="s">
        <v>109</v>
      </c>
      <c r="B55" s="347"/>
      <c r="C55" s="348">
        <v>5260.42</v>
      </c>
      <c r="D55" s="348"/>
      <c r="E55" s="348">
        <v>506311.31</v>
      </c>
      <c r="F55" s="349">
        <v>511571.73</v>
      </c>
      <c r="H55" s="332" t="str">
        <f>IFERROR(VLOOKUP(A55,'[2]Remap donor name'!A:B,2,FALSE),"")</f>
        <v/>
      </c>
    </row>
    <row r="56" spans="1:8">
      <c r="A56" s="347" t="s">
        <v>110</v>
      </c>
      <c r="B56" s="347"/>
      <c r="C56" s="348">
        <v>160485.68000000005</v>
      </c>
      <c r="D56" s="348">
        <v>1379.7299999999998</v>
      </c>
      <c r="E56" s="348">
        <v>255631.76</v>
      </c>
      <c r="F56" s="349">
        <v>417497.17000000004</v>
      </c>
      <c r="H56" s="332" t="str">
        <f>IFERROR(VLOOKUP(A56,'[2]Remap donor name'!A:B,2,FALSE),"")</f>
        <v/>
      </c>
    </row>
    <row r="57" spans="1:8">
      <c r="A57" s="347" t="s">
        <v>111</v>
      </c>
      <c r="B57" s="347"/>
      <c r="C57" s="348">
        <v>217737.34000000003</v>
      </c>
      <c r="D57" s="348">
        <v>122012.47</v>
      </c>
      <c r="E57" s="348">
        <v>4986.26</v>
      </c>
      <c r="F57" s="349">
        <v>344736.07000000007</v>
      </c>
      <c r="H57" s="332" t="str">
        <f>IFERROR(VLOOKUP(A57,'[2]Remap donor name'!A:B,2,FALSE),"")</f>
        <v/>
      </c>
    </row>
    <row r="58" spans="1:8">
      <c r="A58" s="347" t="s">
        <v>112</v>
      </c>
      <c r="B58" s="347"/>
      <c r="C58" s="348"/>
      <c r="D58" s="348"/>
      <c r="E58" s="348">
        <v>317312.45</v>
      </c>
      <c r="F58" s="349">
        <v>317312.45</v>
      </c>
      <c r="H58" s="332" t="str">
        <f>IFERROR(VLOOKUP(A58,'[2]Remap donor name'!A:B,2,FALSE),"")</f>
        <v/>
      </c>
    </row>
    <row r="59" spans="1:8">
      <c r="A59" s="347" t="s">
        <v>113</v>
      </c>
      <c r="B59" s="347"/>
      <c r="C59" s="348">
        <v>25991.08</v>
      </c>
      <c r="D59" s="348"/>
      <c r="E59" s="348">
        <v>162412.5</v>
      </c>
      <c r="F59" s="349">
        <v>188403.58000000002</v>
      </c>
      <c r="H59" s="332" t="str">
        <f>IFERROR(VLOOKUP(A59,'[2]Remap donor name'!A:B,2,FALSE),"")</f>
        <v/>
      </c>
    </row>
    <row r="60" spans="1:8">
      <c r="A60" s="347" t="s">
        <v>114</v>
      </c>
      <c r="B60" s="347"/>
      <c r="C60" s="348">
        <v>185499.46</v>
      </c>
      <c r="D60" s="348"/>
      <c r="E60" s="348"/>
      <c r="F60" s="349">
        <v>185499.46</v>
      </c>
      <c r="H60" s="332" t="str">
        <f>IFERROR(VLOOKUP(A60,'[2]Remap donor name'!A:B,2,FALSE),"")</f>
        <v/>
      </c>
    </row>
    <row r="61" spans="1:8">
      <c r="A61" s="347" t="s">
        <v>115</v>
      </c>
      <c r="B61" s="347"/>
      <c r="C61" s="348"/>
      <c r="D61" s="348"/>
      <c r="E61" s="348">
        <v>177120</v>
      </c>
      <c r="F61" s="349">
        <v>177120</v>
      </c>
      <c r="H61" s="332" t="str">
        <f>IFERROR(VLOOKUP(A61,'[2]Remap donor name'!A:B,2,FALSE),"")</f>
        <v/>
      </c>
    </row>
    <row r="62" spans="1:8">
      <c r="A62" s="347" t="s">
        <v>116</v>
      </c>
      <c r="B62" s="347"/>
      <c r="C62" s="348"/>
      <c r="D62" s="348"/>
      <c r="E62" s="348">
        <v>171371.2</v>
      </c>
      <c r="F62" s="349">
        <v>171371.2</v>
      </c>
      <c r="H62" s="332" t="str">
        <f>IFERROR(VLOOKUP(A62,'[2]Remap donor name'!A:B,2,FALSE),"")</f>
        <v/>
      </c>
    </row>
    <row r="63" spans="1:8">
      <c r="A63" s="347" t="s">
        <v>117</v>
      </c>
      <c r="B63" s="347"/>
      <c r="C63" s="348"/>
      <c r="D63" s="348"/>
      <c r="E63" s="348">
        <v>167055.9</v>
      </c>
      <c r="F63" s="349">
        <v>167055.9</v>
      </c>
      <c r="H63" s="332" t="str">
        <f>IFERROR(VLOOKUP(A63,'[2]Remap donor name'!A:B,2,FALSE),"")</f>
        <v/>
      </c>
    </row>
    <row r="64" spans="1:8">
      <c r="A64" s="347" t="s">
        <v>118</v>
      </c>
      <c r="B64" s="347"/>
      <c r="C64" s="348"/>
      <c r="D64" s="348"/>
      <c r="E64" s="348">
        <v>162789.17000000001</v>
      </c>
      <c r="F64" s="349">
        <v>162789.17000000001</v>
      </c>
      <c r="H64" s="332" t="str">
        <f>IFERROR(VLOOKUP(A64,'[2]Remap donor name'!A:B,2,FALSE),"")</f>
        <v/>
      </c>
    </row>
    <row r="65" spans="1:8">
      <c r="A65" s="347" t="s">
        <v>119</v>
      </c>
      <c r="B65" s="347"/>
      <c r="C65" s="348">
        <v>59190.130000000005</v>
      </c>
      <c r="D65" s="348">
        <v>81.5</v>
      </c>
      <c r="E65" s="348">
        <v>102306.67</v>
      </c>
      <c r="F65" s="349">
        <v>161578.29999999999</v>
      </c>
      <c r="H65" s="332" t="str">
        <f>IFERROR(VLOOKUP(A65,'[2]Remap donor name'!A:B,2,FALSE),"")</f>
        <v/>
      </c>
    </row>
    <row r="66" spans="1:8">
      <c r="A66" s="347" t="s">
        <v>120</v>
      </c>
      <c r="B66" s="347"/>
      <c r="C66" s="348">
        <v>158119.62</v>
      </c>
      <c r="D66" s="348"/>
      <c r="E66" s="348"/>
      <c r="F66" s="349">
        <v>158119.62</v>
      </c>
      <c r="H66" s="332" t="str">
        <f>IFERROR(VLOOKUP(A66,'[2]Remap donor name'!A:B,2,FALSE),"")</f>
        <v/>
      </c>
    </row>
    <row r="67" spans="1:8">
      <c r="A67" s="347" t="s">
        <v>121</v>
      </c>
      <c r="B67" s="347"/>
      <c r="C67" s="348">
        <v>53134.96</v>
      </c>
      <c r="D67" s="348">
        <v>103412.62</v>
      </c>
      <c r="E67" s="348"/>
      <c r="F67" s="349">
        <v>156547.57999999999</v>
      </c>
      <c r="H67" s="332" t="str">
        <f>IFERROR(VLOOKUP(A67,'[2]Remap donor name'!A:B,2,FALSE),"")</f>
        <v/>
      </c>
    </row>
    <row r="68" spans="1:8">
      <c r="A68" s="347" t="s">
        <v>122</v>
      </c>
      <c r="B68" s="347"/>
      <c r="C68" s="348">
        <v>101429.03000000001</v>
      </c>
      <c r="D68" s="348"/>
      <c r="E68" s="348">
        <v>12546.899999999998</v>
      </c>
      <c r="F68" s="349">
        <v>113975.93000000001</v>
      </c>
      <c r="H68" s="332" t="str">
        <f>IFERROR(VLOOKUP(A68,'[2]Remap donor name'!A:B,2,FALSE),"")</f>
        <v/>
      </c>
    </row>
    <row r="69" spans="1:8">
      <c r="A69" s="347" t="s">
        <v>123</v>
      </c>
      <c r="B69" s="347"/>
      <c r="C69" s="348"/>
      <c r="D69" s="348"/>
      <c r="E69" s="348">
        <v>103415.76</v>
      </c>
      <c r="F69" s="349">
        <v>103415.76</v>
      </c>
      <c r="H69" s="332" t="str">
        <f>IFERROR(VLOOKUP(A69,'[2]Remap donor name'!A:B,2,FALSE),"")</f>
        <v/>
      </c>
    </row>
    <row r="70" spans="1:8">
      <c r="A70" s="347" t="s">
        <v>124</v>
      </c>
      <c r="B70" s="347"/>
      <c r="C70" s="348"/>
      <c r="D70" s="348">
        <v>100000</v>
      </c>
      <c r="E70" s="348"/>
      <c r="F70" s="349">
        <v>100000</v>
      </c>
      <c r="H70" s="332" t="str">
        <f>IFERROR(VLOOKUP(A70,'[2]Remap donor name'!A:B,2,FALSE),"")</f>
        <v/>
      </c>
    </row>
    <row r="71" spans="1:8">
      <c r="A71" s="347" t="s">
        <v>125</v>
      </c>
      <c r="B71" s="347"/>
      <c r="C71" s="348">
        <v>80946.45</v>
      </c>
      <c r="D71" s="348"/>
      <c r="E71" s="348"/>
      <c r="F71" s="349">
        <v>80946.45</v>
      </c>
      <c r="H71" s="332" t="str">
        <f>IFERROR(VLOOKUP(A71,'[2]Remap donor name'!A:B,2,FALSE),"")</f>
        <v/>
      </c>
    </row>
    <row r="72" spans="1:8">
      <c r="A72" s="347" t="s">
        <v>126</v>
      </c>
      <c r="B72" s="347"/>
      <c r="C72" s="348"/>
      <c r="D72" s="348"/>
      <c r="E72" s="348">
        <v>74550</v>
      </c>
      <c r="F72" s="349">
        <v>74550</v>
      </c>
      <c r="H72" s="332" t="str">
        <f>IFERROR(VLOOKUP(A72,'[2]Remap donor name'!A:B,2,FALSE),"")</f>
        <v/>
      </c>
    </row>
    <row r="73" spans="1:8">
      <c r="A73" s="347" t="s">
        <v>127</v>
      </c>
      <c r="B73" s="347"/>
      <c r="C73" s="348">
        <v>62893.08</v>
      </c>
      <c r="D73" s="348"/>
      <c r="E73" s="348"/>
      <c r="F73" s="349">
        <v>62893.08</v>
      </c>
      <c r="H73" s="332" t="str">
        <f>IFERROR(VLOOKUP(A73,'[2]Remap donor name'!A:B,2,FALSE),"")</f>
        <v/>
      </c>
    </row>
    <row r="74" spans="1:8">
      <c r="A74" s="347" t="s">
        <v>128</v>
      </c>
      <c r="B74" s="347"/>
      <c r="C74" s="348">
        <v>53937.43</v>
      </c>
      <c r="D74" s="348"/>
      <c r="E74" s="348"/>
      <c r="F74" s="349">
        <v>53937.43</v>
      </c>
      <c r="H74" s="332" t="str">
        <f>IFERROR(VLOOKUP(A74,'[2]Remap donor name'!A:B,2,FALSE),"")</f>
        <v/>
      </c>
    </row>
    <row r="75" spans="1:8">
      <c r="A75" s="347" t="s">
        <v>129</v>
      </c>
      <c r="B75" s="347"/>
      <c r="C75" s="348">
        <v>43811.61</v>
      </c>
      <c r="D75" s="348"/>
      <c r="E75" s="348"/>
      <c r="F75" s="349">
        <v>43811.61</v>
      </c>
      <c r="H75" s="332" t="str">
        <f>IFERROR(VLOOKUP(A75,'[2]Remap donor name'!A:B,2,FALSE),"")</f>
        <v/>
      </c>
    </row>
    <row r="76" spans="1:8">
      <c r="A76" s="347" t="s">
        <v>130</v>
      </c>
      <c r="B76" s="347"/>
      <c r="C76" s="348">
        <v>32362.46</v>
      </c>
      <c r="D76" s="348"/>
      <c r="E76" s="348"/>
      <c r="F76" s="349">
        <v>32362.46</v>
      </c>
      <c r="H76" s="332" t="str">
        <f>IFERROR(VLOOKUP(A76,'[2]Remap donor name'!A:B,2,FALSE),"")</f>
        <v/>
      </c>
    </row>
    <row r="77" spans="1:8">
      <c r="A77" s="347" t="s">
        <v>131</v>
      </c>
      <c r="B77" s="347"/>
      <c r="C77" s="348"/>
      <c r="D77" s="348"/>
      <c r="E77" s="348">
        <v>21035.599999999999</v>
      </c>
      <c r="F77" s="349">
        <v>21035.599999999999</v>
      </c>
      <c r="H77" s="332" t="str">
        <f>IFERROR(VLOOKUP(A77,'[2]Remap donor name'!A:B,2,FALSE),"")</f>
        <v/>
      </c>
    </row>
    <row r="78" spans="1:8">
      <c r="A78" s="347" t="s">
        <v>132</v>
      </c>
      <c r="B78" s="347"/>
      <c r="C78" s="348">
        <v>12245.830000000002</v>
      </c>
      <c r="D78" s="348"/>
      <c r="E78" s="348"/>
      <c r="F78" s="349">
        <v>12245.830000000002</v>
      </c>
      <c r="H78" s="332" t="str">
        <f>IFERROR(VLOOKUP(A78,'[2]Remap donor name'!A:B,2,FALSE),"")</f>
        <v/>
      </c>
    </row>
    <row r="79" spans="1:8">
      <c r="A79" s="347" t="s">
        <v>133</v>
      </c>
      <c r="B79" s="347"/>
      <c r="C79" s="348">
        <v>10000</v>
      </c>
      <c r="D79" s="348"/>
      <c r="E79" s="348"/>
      <c r="F79" s="349">
        <v>10000</v>
      </c>
      <c r="H79" s="332" t="str">
        <f>IFERROR(VLOOKUP(A79,'[2]Remap donor name'!A:B,2,FALSE),"")</f>
        <v/>
      </c>
    </row>
    <row r="80" spans="1:8">
      <c r="A80" s="351" t="s">
        <v>134</v>
      </c>
      <c r="B80" s="351"/>
      <c r="C80" s="348">
        <v>177830.00999999998</v>
      </c>
      <c r="D80" s="348">
        <v>398.05</v>
      </c>
      <c r="E80" s="348">
        <v>158878.68000000002</v>
      </c>
      <c r="F80" s="349">
        <v>337106.74</v>
      </c>
      <c r="H80" s="332" t="str">
        <f>IFERROR(VLOOKUP(A80,'[2]Remap donor name'!A:B,2,FALSE),"")</f>
        <v/>
      </c>
    </row>
    <row r="81" spans="1:6" ht="6.75" customHeight="1">
      <c r="A81" s="347"/>
      <c r="B81" s="347"/>
      <c r="C81" s="348"/>
      <c r="D81" s="348"/>
      <c r="E81" s="348"/>
      <c r="F81" s="349"/>
    </row>
    <row r="82" spans="1:6">
      <c r="A82" s="352" t="s">
        <v>135</v>
      </c>
      <c r="B82" s="352"/>
      <c r="C82" s="353">
        <v>134336859.84</v>
      </c>
      <c r="D82" s="353">
        <v>437689774.07999998</v>
      </c>
      <c r="E82" s="353">
        <v>235788892.73999995</v>
      </c>
      <c r="F82" s="353">
        <v>807815526.66000009</v>
      </c>
    </row>
    <row r="83" spans="1:6" ht="7.5" customHeight="1">
      <c r="A83" s="347"/>
      <c r="B83" s="347"/>
      <c r="C83" s="348"/>
      <c r="D83" s="348"/>
      <c r="E83" s="348"/>
      <c r="F83" s="348"/>
    </row>
    <row r="84" spans="1:6" ht="15" customHeight="1">
      <c r="A84" s="347" t="s">
        <v>136</v>
      </c>
      <c r="B84" s="348">
        <f>B86-B82</f>
        <v>98229170</v>
      </c>
      <c r="C84" s="348">
        <f t="shared" ref="C84:F84" si="0">C86-C82</f>
        <v>-35397025.840000004</v>
      </c>
      <c r="D84" s="348">
        <f t="shared" si="0"/>
        <v>-19559843.079999983</v>
      </c>
      <c r="E84" s="348">
        <f t="shared" si="0"/>
        <v>-20336721.73999995</v>
      </c>
      <c r="F84" s="349">
        <f t="shared" si="0"/>
        <v>22935579.339999914</v>
      </c>
    </row>
    <row r="85" spans="1:6" ht="6" customHeight="1">
      <c r="A85" s="347"/>
      <c r="B85" s="347"/>
      <c r="C85" s="348"/>
      <c r="D85" s="348"/>
      <c r="E85" s="348"/>
      <c r="F85" s="348"/>
    </row>
    <row r="86" spans="1:6">
      <c r="A86" s="354" t="s">
        <v>6</v>
      </c>
      <c r="B86" s="355">
        <v>98229170</v>
      </c>
      <c r="C86" s="355">
        <v>98939834</v>
      </c>
      <c r="D86" s="355">
        <v>418129931</v>
      </c>
      <c r="E86" s="355">
        <v>215452171</v>
      </c>
      <c r="F86" s="355">
        <v>830751106</v>
      </c>
    </row>
    <row r="88" spans="1:6">
      <c r="A88" s="342" t="s">
        <v>137</v>
      </c>
    </row>
    <row r="89" spans="1:6">
      <c r="A89" s="342" t="s">
        <v>138</v>
      </c>
    </row>
    <row r="90" spans="1:6">
      <c r="A90" s="342" t="s">
        <v>139</v>
      </c>
    </row>
    <row r="91" spans="1:6" ht="28.5" customHeight="1">
      <c r="A91" s="366" t="s">
        <v>140</v>
      </c>
      <c r="B91" s="366"/>
      <c r="C91" s="366"/>
      <c r="D91" s="366"/>
      <c r="E91" s="366"/>
      <c r="F91" s="366"/>
    </row>
    <row r="99" spans="1:6">
      <c r="A99" s="338" t="s">
        <v>141</v>
      </c>
      <c r="B99" s="338"/>
      <c r="C99" s="339">
        <f t="shared" ref="C99:E99" si="1">SUM(C100:C135)</f>
        <v>177830.01000000004</v>
      </c>
      <c r="D99" s="339">
        <f t="shared" si="1"/>
        <v>398.05</v>
      </c>
      <c r="E99" s="339">
        <f t="shared" si="1"/>
        <v>158878.68000000002</v>
      </c>
      <c r="F99" s="339">
        <f>SUM(F100:F135)</f>
        <v>337106.74</v>
      </c>
    </row>
    <row r="100" spans="1:6">
      <c r="A100" s="334" t="s">
        <v>142</v>
      </c>
      <c r="B100" s="343"/>
      <c r="C100" s="344"/>
      <c r="D100" s="343"/>
      <c r="E100" s="343">
        <v>87250</v>
      </c>
      <c r="F100" s="343">
        <v>87250</v>
      </c>
    </row>
    <row r="101" spans="1:6">
      <c r="A101" s="334" t="s">
        <v>143</v>
      </c>
      <c r="B101" s="343"/>
      <c r="C101" s="344"/>
      <c r="D101" s="343"/>
      <c r="E101" s="343">
        <v>65308</v>
      </c>
      <c r="F101" s="343">
        <v>65308</v>
      </c>
    </row>
    <row r="102" spans="1:6">
      <c r="A102" s="334" t="s">
        <v>144</v>
      </c>
      <c r="B102" s="343"/>
      <c r="C102" s="344">
        <v>54037.22</v>
      </c>
      <c r="D102" s="343"/>
      <c r="E102" s="343"/>
      <c r="F102" s="343">
        <v>54037.22</v>
      </c>
    </row>
    <row r="103" spans="1:6">
      <c r="A103" s="334" t="s">
        <v>145</v>
      </c>
      <c r="B103" s="343"/>
      <c r="C103" s="344">
        <v>44329.54</v>
      </c>
      <c r="D103" s="343"/>
      <c r="E103" s="343"/>
      <c r="F103" s="343">
        <v>44329.54</v>
      </c>
    </row>
    <row r="104" spans="1:6">
      <c r="A104" s="334" t="s">
        <v>146</v>
      </c>
      <c r="B104" s="343"/>
      <c r="C104" s="344">
        <v>34147.980000000003</v>
      </c>
      <c r="D104" s="343"/>
      <c r="E104" s="343"/>
      <c r="F104" s="343">
        <v>34147.980000000003</v>
      </c>
    </row>
    <row r="105" spans="1:6">
      <c r="A105" s="334" t="s">
        <v>147</v>
      </c>
      <c r="B105" s="343"/>
      <c r="C105" s="344">
        <v>13633.709999999997</v>
      </c>
      <c r="D105" s="343"/>
      <c r="E105" s="343">
        <v>1396.23</v>
      </c>
      <c r="F105" s="343">
        <v>15029.939999999997</v>
      </c>
    </row>
    <row r="106" spans="1:6">
      <c r="A106" s="334" t="s">
        <v>148</v>
      </c>
      <c r="B106" s="343"/>
      <c r="C106" s="344">
        <v>14088.670000000002</v>
      </c>
      <c r="D106" s="343"/>
      <c r="E106" s="343"/>
      <c r="F106" s="343">
        <v>14088.670000000002</v>
      </c>
    </row>
    <row r="107" spans="1:6">
      <c r="A107" s="334" t="s">
        <v>149</v>
      </c>
      <c r="B107" s="343"/>
      <c r="C107" s="344">
        <v>6116.95</v>
      </c>
      <c r="D107" s="343">
        <v>265.49</v>
      </c>
      <c r="E107" s="343"/>
      <c r="F107" s="343">
        <v>6382.44</v>
      </c>
    </row>
    <row r="108" spans="1:6">
      <c r="A108" s="334" t="s">
        <v>150</v>
      </c>
      <c r="B108" s="343"/>
      <c r="C108" s="344">
        <v>1907.1199999999997</v>
      </c>
      <c r="D108" s="343"/>
      <c r="E108" s="343">
        <v>3483.6599999999994</v>
      </c>
      <c r="F108" s="343">
        <v>5390.7799999999988</v>
      </c>
    </row>
    <row r="109" spans="1:6">
      <c r="A109" s="334" t="s">
        <v>151</v>
      </c>
      <c r="B109" s="343"/>
      <c r="C109" s="344">
        <v>4252.96</v>
      </c>
      <c r="D109" s="343"/>
      <c r="E109" s="343"/>
      <c r="F109" s="343">
        <v>4252.96</v>
      </c>
    </row>
    <row r="110" spans="1:6">
      <c r="A110" s="334" t="s">
        <v>152</v>
      </c>
      <c r="B110" s="343"/>
      <c r="C110" s="344">
        <v>2671.0899999999997</v>
      </c>
      <c r="D110" s="343">
        <v>132.56</v>
      </c>
      <c r="E110" s="343"/>
      <c r="F110" s="343">
        <v>2803.6499999999996</v>
      </c>
    </row>
    <row r="111" spans="1:6">
      <c r="A111" s="334" t="s">
        <v>153</v>
      </c>
      <c r="B111" s="343"/>
      <c r="C111" s="344">
        <v>793.96999999999991</v>
      </c>
      <c r="D111" s="343"/>
      <c r="E111" s="343">
        <v>1440.79</v>
      </c>
      <c r="F111" s="343">
        <v>2234.7599999999998</v>
      </c>
    </row>
    <row r="112" spans="1:6">
      <c r="A112" s="334" t="s">
        <v>154</v>
      </c>
      <c r="B112" s="343"/>
      <c r="C112" s="344">
        <v>1018.29</v>
      </c>
      <c r="D112" s="343"/>
      <c r="E112" s="343"/>
      <c r="F112" s="343">
        <v>1018.29</v>
      </c>
    </row>
    <row r="113" spans="1:6">
      <c r="A113" s="334" t="s">
        <v>155</v>
      </c>
      <c r="B113" s="343"/>
      <c r="C113" s="344">
        <v>439.64</v>
      </c>
      <c r="D113" s="343"/>
      <c r="E113" s="343"/>
      <c r="F113" s="343">
        <v>439.64</v>
      </c>
    </row>
    <row r="114" spans="1:6">
      <c r="A114" s="334" t="s">
        <v>156</v>
      </c>
      <c r="B114" s="343"/>
      <c r="C114" s="344">
        <v>392.87</v>
      </c>
      <c r="D114" s="343"/>
      <c r="E114" s="343"/>
      <c r="F114" s="343">
        <v>392.87</v>
      </c>
    </row>
    <row r="115" spans="1:6" ht="15">
      <c r="A115" s="334"/>
      <c r="B115" s="334"/>
      <c r="C115" s="335"/>
      <c r="D115" s="335"/>
      <c r="E115" s="335"/>
      <c r="F115" s="336"/>
    </row>
    <row r="116" spans="1:6" ht="15">
      <c r="A116" s="334"/>
      <c r="B116" s="334"/>
      <c r="C116" s="335"/>
      <c r="D116" s="335"/>
      <c r="E116" s="335"/>
      <c r="F116" s="336"/>
    </row>
  </sheetData>
  <mergeCells count="1">
    <mergeCell ref="A91:F9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F85A0-50B3-47BE-B76F-9E71FFF47485}">
  <dimension ref="B2:AB74"/>
  <sheetViews>
    <sheetView workbookViewId="0">
      <pane xSplit="2" ySplit="5" topLeftCell="C36" activePane="bottomRight" state="frozen"/>
      <selection pane="topRight" activeCell="C1" sqref="C1"/>
      <selection pane="bottomLeft" activeCell="A6" sqref="A6"/>
      <selection pane="bottomRight" activeCell="C41" sqref="C41"/>
    </sheetView>
  </sheetViews>
  <sheetFormatPr defaultColWidth="7.75" defaultRowHeight="14.25"/>
  <cols>
    <col min="1" max="1" width="9.625" style="90" customWidth="1"/>
    <col min="2" max="2" width="32.25" style="90" customWidth="1"/>
    <col min="3" max="3" width="10.875" style="90" customWidth="1"/>
    <col min="4" max="8" width="12.75" style="90" customWidth="1"/>
    <col min="9" max="9" width="8" style="90" customWidth="1"/>
    <col min="10" max="10" width="8.375" style="90" customWidth="1"/>
    <col min="11" max="11" width="7.75" style="90"/>
    <col min="12" max="12" width="14.75" style="91" bestFit="1" customWidth="1"/>
    <col min="13" max="14" width="12.75" style="91" bestFit="1" customWidth="1"/>
    <col min="15" max="15" width="13.625" style="91" bestFit="1" customWidth="1"/>
    <col min="16" max="16" width="14.75" style="91" bestFit="1" customWidth="1"/>
    <col min="17" max="16384" width="7.75" style="90"/>
  </cols>
  <sheetData>
    <row r="2" spans="2:20" ht="15.75">
      <c r="B2" s="5" t="s">
        <v>157</v>
      </c>
    </row>
    <row r="3" spans="2:20">
      <c r="B3" s="4"/>
      <c r="C3" s="4"/>
      <c r="D3" s="10" t="s">
        <v>1</v>
      </c>
      <c r="E3" s="10" t="s">
        <v>2</v>
      </c>
      <c r="F3" s="10" t="s">
        <v>3</v>
      </c>
      <c r="G3" s="10" t="s">
        <v>4</v>
      </c>
      <c r="H3" s="11"/>
      <c r="I3" s="12"/>
      <c r="J3" s="12"/>
    </row>
    <row r="4" spans="2:20" ht="48">
      <c r="B4" s="13" t="s">
        <v>5</v>
      </c>
      <c r="C4" s="14"/>
      <c r="D4" s="15" t="str">
        <f>'[1]Budget and exp overview'!D6</f>
        <v>Attaining Favorable Protection Environments</v>
      </c>
      <c r="E4" s="15" t="str">
        <f>'[1]Budget and exp overview'!E6</f>
        <v>Realizing Basic Rights in Safe Environments</v>
      </c>
      <c r="F4" s="15" t="str">
        <f>'[1]Budget and exp overview'!F6</f>
        <v>Empowering Communities and Achieving Gender Equality</v>
      </c>
      <c r="G4" s="15" t="str">
        <f>'[1]Budget and exp overview'!G6</f>
        <v>Securing Solutions</v>
      </c>
      <c r="H4" s="73" t="s">
        <v>6</v>
      </c>
      <c r="I4" s="72" t="s">
        <v>7</v>
      </c>
      <c r="J4" s="72" t="s">
        <v>8</v>
      </c>
    </row>
    <row r="5" spans="2:20" s="4" customFormat="1" ht="7.9" customHeight="1">
      <c r="B5" s="16"/>
      <c r="D5" s="17"/>
      <c r="E5" s="18"/>
      <c r="F5" s="17"/>
      <c r="G5" s="18"/>
      <c r="H5" s="19"/>
      <c r="I5" s="3"/>
      <c r="J5" s="112"/>
      <c r="L5" s="29"/>
      <c r="M5" s="92"/>
      <c r="N5" s="92"/>
      <c r="O5" s="92"/>
      <c r="P5" s="92"/>
    </row>
    <row r="6" spans="2:20">
      <c r="B6" s="4" t="s">
        <v>158</v>
      </c>
      <c r="C6" s="53" t="s">
        <v>10</v>
      </c>
      <c r="D6" s="22">
        <v>3514129.0514979996</v>
      </c>
      <c r="E6" s="22">
        <v>6799630.0591300009</v>
      </c>
      <c r="F6" s="21">
        <v>1843806.4551810001</v>
      </c>
      <c r="G6" s="22">
        <v>1506605.2438409997</v>
      </c>
      <c r="H6" s="74">
        <v>13664170.809650002</v>
      </c>
      <c r="I6" s="23">
        <f>H6/$H$30</f>
        <v>2.8967513256516631E-2</v>
      </c>
      <c r="J6" s="9"/>
      <c r="L6" s="93"/>
      <c r="Q6" s="94"/>
      <c r="R6" s="94"/>
      <c r="S6" s="94"/>
      <c r="T6" s="94"/>
    </row>
    <row r="7" spans="2:20">
      <c r="B7" s="32"/>
      <c r="C7" s="4" t="s">
        <v>11</v>
      </c>
      <c r="D7" s="28">
        <v>3664435.2676961096</v>
      </c>
      <c r="E7" s="28">
        <v>6058868.0880169114</v>
      </c>
      <c r="F7" s="27">
        <v>1409690.8224771549</v>
      </c>
      <c r="G7" s="28">
        <v>1225707.5524846776</v>
      </c>
      <c r="H7" s="74">
        <v>12358701.730674854</v>
      </c>
      <c r="I7" s="29">
        <f>H7/$H$31</f>
        <v>6.9338101899967461E-2</v>
      </c>
      <c r="J7" s="111">
        <f>H7/H6</f>
        <v>0.90446042448084807</v>
      </c>
      <c r="L7" s="93"/>
      <c r="Q7" s="94"/>
      <c r="R7" s="94"/>
      <c r="S7" s="94"/>
      <c r="T7" s="94"/>
    </row>
    <row r="8" spans="2:20">
      <c r="B8" s="95" t="s">
        <v>159</v>
      </c>
      <c r="C8" s="53" t="s">
        <v>10</v>
      </c>
      <c r="D8" s="21">
        <v>4500000</v>
      </c>
      <c r="E8" s="22">
        <v>0</v>
      </c>
      <c r="F8" s="21">
        <v>0</v>
      </c>
      <c r="G8" s="22">
        <v>0</v>
      </c>
      <c r="H8" s="75">
        <v>4500000</v>
      </c>
      <c r="I8" s="23">
        <f t="shared" ref="I8" si="0">H8/$H$30</f>
        <v>9.5398258313827214E-3</v>
      </c>
      <c r="J8" s="9"/>
      <c r="L8" s="93"/>
      <c r="Q8" s="94"/>
      <c r="R8" s="94"/>
      <c r="S8" s="94"/>
      <c r="T8" s="94"/>
    </row>
    <row r="9" spans="2:20">
      <c r="B9" s="4"/>
      <c r="C9" s="4" t="s">
        <v>11</v>
      </c>
      <c r="D9" s="84">
        <v>664415.50067061</v>
      </c>
      <c r="E9" s="113">
        <v>0</v>
      </c>
      <c r="F9" s="84">
        <v>0</v>
      </c>
      <c r="G9" s="28">
        <v>0</v>
      </c>
      <c r="H9" s="109">
        <v>664415.50067061</v>
      </c>
      <c r="I9" s="29">
        <f t="shared" ref="I9" si="1">H9/$H$31</f>
        <v>3.7276819760987154E-3</v>
      </c>
      <c r="J9" s="111">
        <f t="shared" ref="J9" si="2">H9/H8</f>
        <v>0.14764788903791334</v>
      </c>
      <c r="L9" s="93"/>
      <c r="Q9" s="94"/>
      <c r="R9" s="94"/>
      <c r="S9" s="94"/>
      <c r="T9" s="94"/>
    </row>
    <row r="10" spans="2:20" s="41" customFormat="1" ht="14.65" customHeight="1">
      <c r="B10" s="34" t="s">
        <v>13</v>
      </c>
      <c r="C10" s="35" t="s">
        <v>10</v>
      </c>
      <c r="D10" s="38">
        <v>8014129.0514979996</v>
      </c>
      <c r="E10" s="44">
        <v>6799630.0591300009</v>
      </c>
      <c r="F10" s="38">
        <v>1843806.4551810001</v>
      </c>
      <c r="G10" s="37">
        <v>1506605.2438409997</v>
      </c>
      <c r="H10" s="77">
        <v>18164170.80965</v>
      </c>
      <c r="I10" s="23">
        <f t="shared" ref="I10" si="3">H10/$H$30</f>
        <v>3.8507339087899349E-2</v>
      </c>
      <c r="J10" s="9"/>
      <c r="K10" s="39"/>
      <c r="L10" s="29"/>
      <c r="M10" s="91"/>
      <c r="N10" s="96"/>
      <c r="O10" s="91"/>
      <c r="P10" s="91"/>
      <c r="Q10" s="94"/>
      <c r="R10" s="94"/>
      <c r="S10" s="94"/>
      <c r="T10" s="94"/>
    </row>
    <row r="11" spans="2:20" s="41" customFormat="1" ht="14.65" customHeight="1">
      <c r="B11" s="42"/>
      <c r="C11" s="43" t="s">
        <v>11</v>
      </c>
      <c r="D11" s="38">
        <v>4328850.7683667196</v>
      </c>
      <c r="E11" s="44">
        <v>6058868.0880169114</v>
      </c>
      <c r="F11" s="38">
        <v>1409690.8224771549</v>
      </c>
      <c r="G11" s="44">
        <v>1225707.5524846776</v>
      </c>
      <c r="H11" s="77">
        <v>13023117.231345464</v>
      </c>
      <c r="I11" s="29">
        <f t="shared" ref="I11" si="4">H11/$H$31</f>
        <v>7.3065783876066173E-2</v>
      </c>
      <c r="J11" s="9">
        <f t="shared" ref="J11" si="5">H11/H10</f>
        <v>0.71696734014561947</v>
      </c>
      <c r="K11" s="39"/>
      <c r="L11" s="93"/>
      <c r="M11" s="91"/>
      <c r="N11" s="96"/>
      <c r="O11" s="91"/>
      <c r="P11" s="91"/>
      <c r="Q11" s="94"/>
      <c r="R11" s="94"/>
      <c r="S11" s="94"/>
      <c r="T11" s="94"/>
    </row>
    <row r="12" spans="2:20" s="41" customFormat="1" ht="14.65" customHeight="1">
      <c r="B12" s="42"/>
      <c r="C12" s="97"/>
      <c r="D12" s="98"/>
      <c r="E12" s="99"/>
      <c r="F12" s="98"/>
      <c r="G12" s="99"/>
      <c r="H12" s="110"/>
      <c r="I12" s="100"/>
      <c r="J12" s="100"/>
      <c r="K12" s="39"/>
      <c r="L12" s="93"/>
      <c r="M12" s="91"/>
      <c r="N12" s="96"/>
      <c r="O12" s="91"/>
      <c r="P12" s="91"/>
      <c r="Q12" s="94"/>
      <c r="R12" s="94"/>
      <c r="S12" s="94"/>
      <c r="T12" s="94"/>
    </row>
    <row r="13" spans="2:20">
      <c r="B13" s="20" t="s">
        <v>160</v>
      </c>
      <c r="C13" s="4" t="s">
        <v>10</v>
      </c>
      <c r="D13" s="21">
        <v>10271652.24587</v>
      </c>
      <c r="E13" s="22">
        <v>0</v>
      </c>
      <c r="F13" s="21">
        <v>0</v>
      </c>
      <c r="G13" s="22">
        <v>19426431.333376992</v>
      </c>
      <c r="H13" s="74">
        <v>29698083.57924699</v>
      </c>
      <c r="I13" s="45">
        <f t="shared" ref="I13" si="6">H13/$H$30</f>
        <v>6.2958787749302983E-2</v>
      </c>
      <c r="J13" s="9"/>
      <c r="L13" s="93"/>
      <c r="Q13" s="94"/>
      <c r="R13" s="94"/>
      <c r="S13" s="94"/>
      <c r="T13" s="94"/>
    </row>
    <row r="14" spans="2:20">
      <c r="B14" s="52"/>
      <c r="C14" s="4" t="s">
        <v>11</v>
      </c>
      <c r="D14" s="27">
        <v>3783126.6455339994</v>
      </c>
      <c r="E14" s="28">
        <v>0</v>
      </c>
      <c r="F14" s="27">
        <v>0</v>
      </c>
      <c r="G14" s="28">
        <v>3774753.3658129796</v>
      </c>
      <c r="H14" s="74">
        <v>7557880.0113469791</v>
      </c>
      <c r="I14" s="33">
        <f t="shared" ref="I14" si="7">H14/$H$31</f>
        <v>4.2403244757804187E-2</v>
      </c>
      <c r="J14" s="111">
        <f t="shared" ref="J14" si="8">H14/H13</f>
        <v>0.2544904956974538</v>
      </c>
      <c r="L14" s="93"/>
      <c r="Q14" s="94"/>
      <c r="R14" s="94"/>
      <c r="S14" s="94"/>
      <c r="T14" s="94"/>
    </row>
    <row r="15" spans="2:20">
      <c r="B15" s="20" t="s">
        <v>161</v>
      </c>
      <c r="C15" s="53" t="s">
        <v>10</v>
      </c>
      <c r="D15" s="21">
        <v>24368083.065062001</v>
      </c>
      <c r="E15" s="22">
        <v>0</v>
      </c>
      <c r="F15" s="21">
        <v>8877340.7785160001</v>
      </c>
      <c r="G15" s="22">
        <v>7023524.9179060003</v>
      </c>
      <c r="H15" s="79">
        <v>40268948.761484005</v>
      </c>
      <c r="I15" s="23">
        <f t="shared" ref="I15" si="9">H15/$H$30</f>
        <v>8.5368612799429408E-2</v>
      </c>
      <c r="J15" s="9"/>
      <c r="L15" s="29"/>
      <c r="Q15" s="94"/>
      <c r="R15" s="94"/>
      <c r="S15" s="94"/>
      <c r="T15" s="94"/>
    </row>
    <row r="16" spans="2:20">
      <c r="B16" s="4"/>
      <c r="C16" s="32" t="s">
        <v>11</v>
      </c>
      <c r="D16" s="27">
        <v>4278650.3525873879</v>
      </c>
      <c r="E16" s="28">
        <v>0</v>
      </c>
      <c r="F16" s="27">
        <v>1612190.3226821341</v>
      </c>
      <c r="G16" s="28">
        <v>1168086.1238162576</v>
      </c>
      <c r="H16" s="76">
        <v>7058926.7990857791</v>
      </c>
      <c r="I16" s="33">
        <f t="shared" ref="I16" si="10">H16/$H$31</f>
        <v>3.9603883673685364E-2</v>
      </c>
      <c r="J16" s="111">
        <f t="shared" ref="J16" si="11">H16/H15</f>
        <v>0.1752945387498524</v>
      </c>
      <c r="L16" s="93"/>
      <c r="Q16" s="94"/>
      <c r="R16" s="94"/>
      <c r="S16" s="94"/>
      <c r="T16" s="94"/>
    </row>
    <row r="17" spans="2:26" ht="14.25" customHeight="1">
      <c r="B17" s="82" t="s">
        <v>162</v>
      </c>
      <c r="C17" s="4" t="s">
        <v>10</v>
      </c>
      <c r="D17" s="21">
        <v>61768780.537011005</v>
      </c>
      <c r="E17" s="22">
        <v>91103302.897285029</v>
      </c>
      <c r="F17" s="21">
        <v>27718192.166359995</v>
      </c>
      <c r="G17" s="22">
        <v>51990628.674684979</v>
      </c>
      <c r="H17" s="74">
        <v>232580904.275341</v>
      </c>
      <c r="I17" s="23">
        <f t="shared" ref="I17" si="12">H17/$H$30</f>
        <v>0.49306251522049999</v>
      </c>
      <c r="J17" s="9"/>
      <c r="L17" s="93"/>
      <c r="Q17" s="94"/>
      <c r="R17" s="94"/>
      <c r="S17" s="94"/>
      <c r="T17" s="94"/>
    </row>
    <row r="18" spans="2:26">
      <c r="B18" s="26"/>
      <c r="C18" s="32" t="s">
        <v>11</v>
      </c>
      <c r="D18" s="27">
        <v>23306737.73518277</v>
      </c>
      <c r="E18" s="28">
        <v>38636644.838246584</v>
      </c>
      <c r="F18" s="27">
        <v>11951317.612594308</v>
      </c>
      <c r="G18" s="28">
        <v>14343583.782807676</v>
      </c>
      <c r="H18" s="74">
        <v>88238283.968831345</v>
      </c>
      <c r="I18" s="29">
        <f t="shared" ref="I18" si="13">H18/$H$31</f>
        <v>0.49505807799562462</v>
      </c>
      <c r="J18" s="111">
        <f t="shared" ref="J18" si="14">H18/H17</f>
        <v>0.37938748343832396</v>
      </c>
      <c r="L18" s="93"/>
      <c r="Q18" s="94"/>
      <c r="R18" s="94"/>
      <c r="S18" s="94"/>
      <c r="T18" s="94"/>
    </row>
    <row r="19" spans="2:26">
      <c r="B19" s="4" t="s">
        <v>163</v>
      </c>
      <c r="C19" s="20" t="s">
        <v>10</v>
      </c>
      <c r="D19" s="21">
        <v>10074637.963248</v>
      </c>
      <c r="E19" s="22">
        <v>0</v>
      </c>
      <c r="F19" s="21">
        <v>17293977.707774997</v>
      </c>
      <c r="G19" s="22">
        <v>0</v>
      </c>
      <c r="H19" s="75">
        <v>27368615.671022996</v>
      </c>
      <c r="I19" s="23">
        <f t="shared" ref="I19" si="15">H19/$H$30</f>
        <v>5.8020405943913583E-2</v>
      </c>
      <c r="J19" s="9"/>
      <c r="L19" s="29"/>
      <c r="Q19" s="94"/>
      <c r="R19" s="94"/>
      <c r="S19" s="94"/>
      <c r="T19" s="94"/>
    </row>
    <row r="20" spans="2:26">
      <c r="B20" s="52"/>
      <c r="C20" s="4" t="s">
        <v>11</v>
      </c>
      <c r="D20" s="27">
        <v>4520558.838581373</v>
      </c>
      <c r="E20" s="28">
        <v>0</v>
      </c>
      <c r="F20" s="27">
        <v>3853239.8144937488</v>
      </c>
      <c r="G20" s="28">
        <v>0</v>
      </c>
      <c r="H20" s="76">
        <v>8373798.6530751213</v>
      </c>
      <c r="I20" s="33">
        <f t="shared" ref="I20" si="16">H20/$H$31</f>
        <v>4.698093027486859E-2</v>
      </c>
      <c r="J20" s="111">
        <f t="shared" ref="J20" si="17">H20/H19</f>
        <v>0.30596354429212247</v>
      </c>
      <c r="L20" s="93"/>
      <c r="Q20" s="94"/>
      <c r="R20" s="94"/>
      <c r="S20" s="94"/>
      <c r="T20" s="94"/>
    </row>
    <row r="21" spans="2:26">
      <c r="B21" s="4" t="s">
        <v>164</v>
      </c>
      <c r="C21" s="20" t="s">
        <v>10</v>
      </c>
      <c r="D21" s="21">
        <v>12779671.351594102</v>
      </c>
      <c r="E21" s="22">
        <v>17258155.712186299</v>
      </c>
      <c r="F21" s="21">
        <v>11357262.737755302</v>
      </c>
      <c r="G21" s="22">
        <v>6138333.3841709998</v>
      </c>
      <c r="H21" s="74">
        <v>47533423.185706705</v>
      </c>
      <c r="I21" s="23">
        <f t="shared" ref="I21" si="18">H21/$H$30</f>
        <v>0.10076901741356693</v>
      </c>
      <c r="J21" s="9"/>
      <c r="L21" s="93"/>
      <c r="Q21" s="94"/>
      <c r="R21" s="94"/>
      <c r="S21" s="94"/>
      <c r="T21" s="94"/>
    </row>
    <row r="22" spans="2:26">
      <c r="B22" s="4"/>
      <c r="C22" s="52" t="s">
        <v>11</v>
      </c>
      <c r="D22" s="27">
        <v>8638951.5452788454</v>
      </c>
      <c r="E22" s="28">
        <v>8908349.5146940667</v>
      </c>
      <c r="F22" s="27">
        <v>6784439.8657996114</v>
      </c>
      <c r="G22" s="28">
        <v>684142.04899972223</v>
      </c>
      <c r="H22" s="74">
        <v>25015882.974772248</v>
      </c>
      <c r="I22" s="33">
        <f t="shared" ref="I22" si="19">H22/$H$31</f>
        <v>0.14035081359049054</v>
      </c>
      <c r="J22" s="111">
        <f t="shared" ref="J22" si="20">H22/H21</f>
        <v>0.52627985316854942</v>
      </c>
      <c r="L22" s="93"/>
      <c r="Q22" s="94"/>
      <c r="R22" s="94"/>
      <c r="S22" s="94"/>
      <c r="T22" s="94"/>
    </row>
    <row r="23" spans="2:26">
      <c r="B23" s="101" t="s">
        <v>165</v>
      </c>
      <c r="C23" s="4" t="s">
        <v>10</v>
      </c>
      <c r="D23" s="21">
        <v>22766449.549377508</v>
      </c>
      <c r="E23" s="22">
        <v>0</v>
      </c>
      <c r="F23" s="21">
        <v>9581042.1500822026</v>
      </c>
      <c r="G23" s="22">
        <v>5547277.2501411987</v>
      </c>
      <c r="H23" s="79">
        <v>37894768.949600905</v>
      </c>
      <c r="I23" s="23">
        <f t="shared" ref="I23" si="21">H23/$H$30</f>
        <v>8.0335443488818353E-2</v>
      </c>
      <c r="J23" s="9"/>
      <c r="L23" s="29"/>
      <c r="Q23" s="94"/>
      <c r="R23" s="94"/>
      <c r="S23" s="94"/>
      <c r="T23" s="94"/>
    </row>
    <row r="24" spans="2:26">
      <c r="B24" s="4"/>
      <c r="C24" s="4" t="s">
        <v>11</v>
      </c>
      <c r="D24" s="27">
        <v>9104598.7119967993</v>
      </c>
      <c r="E24" s="28">
        <v>0</v>
      </c>
      <c r="F24" s="27">
        <v>1944954.6497696126</v>
      </c>
      <c r="G24" s="28">
        <v>920852.50974771613</v>
      </c>
      <c r="H24" s="76">
        <v>11970405.871514129</v>
      </c>
      <c r="I24" s="33">
        <f t="shared" ref="I24" si="22">H24/$H$31</f>
        <v>6.7159580366188881E-2</v>
      </c>
      <c r="J24" s="111">
        <f t="shared" ref="J24" si="23">H24/H23</f>
        <v>0.31588544285451298</v>
      </c>
      <c r="L24" s="93"/>
      <c r="Q24" s="94"/>
      <c r="R24" s="94"/>
      <c r="S24" s="94"/>
      <c r="T24" s="94"/>
    </row>
    <row r="25" spans="2:26">
      <c r="B25" s="20" t="s">
        <v>166</v>
      </c>
      <c r="C25" s="20" t="s">
        <v>10</v>
      </c>
      <c r="D25" s="21">
        <v>25523824.329068001</v>
      </c>
      <c r="E25" s="22">
        <v>0</v>
      </c>
      <c r="F25" s="21">
        <v>0</v>
      </c>
      <c r="G25" s="22">
        <v>0</v>
      </c>
      <c r="H25" s="79">
        <v>25523824.329068001</v>
      </c>
      <c r="I25" s="23">
        <f t="shared" ref="I25" si="24">H25/$H$30</f>
        <v>5.410951970002615E-2</v>
      </c>
      <c r="J25" s="9"/>
      <c r="L25" s="93"/>
      <c r="Q25" s="94"/>
      <c r="R25" s="94"/>
      <c r="S25" s="94"/>
      <c r="T25" s="94"/>
    </row>
    <row r="26" spans="2:26">
      <c r="B26" s="52"/>
      <c r="C26" s="52" t="s">
        <v>11</v>
      </c>
      <c r="D26" s="27">
        <v>10417162.022818455</v>
      </c>
      <c r="E26" s="28">
        <v>0</v>
      </c>
      <c r="F26" s="27">
        <v>0</v>
      </c>
      <c r="G26" s="28">
        <v>0</v>
      </c>
      <c r="H26" s="76">
        <v>10417162.022818455</v>
      </c>
      <c r="I26" s="33">
        <f t="shared" ref="I26" si="25">H26/$H$31</f>
        <v>5.8445155291179218E-2</v>
      </c>
      <c r="J26" s="111">
        <f t="shared" ref="J26" si="26">H26/H25</f>
        <v>0.40813484251083765</v>
      </c>
      <c r="L26" s="93"/>
      <c r="Q26" s="94"/>
      <c r="R26" s="94"/>
      <c r="S26" s="94"/>
      <c r="T26" s="94"/>
    </row>
    <row r="27" spans="2:26">
      <c r="B27" s="4" t="s">
        <v>167</v>
      </c>
      <c r="C27" s="4" t="s">
        <v>10</v>
      </c>
      <c r="D27" s="21">
        <v>0</v>
      </c>
      <c r="E27" s="22">
        <v>10483280.439641895</v>
      </c>
      <c r="F27" s="21">
        <v>2190705.0000817399</v>
      </c>
      <c r="G27" s="22">
        <v>0</v>
      </c>
      <c r="H27" s="79">
        <v>12673985.439723635</v>
      </c>
      <c r="I27" s="23">
        <f t="shared" ref="I27" si="27">H27/$H$30</f>
        <v>2.6868358596543119E-2</v>
      </c>
      <c r="J27" s="9"/>
      <c r="L27" s="29"/>
      <c r="Q27" s="94"/>
      <c r="R27" s="94"/>
      <c r="S27" s="94"/>
      <c r="T27" s="94"/>
    </row>
    <row r="28" spans="2:26">
      <c r="B28" s="32"/>
      <c r="C28" s="32" t="s">
        <v>11</v>
      </c>
      <c r="D28" s="27">
        <v>0</v>
      </c>
      <c r="E28" s="28">
        <v>5130979.0812500902</v>
      </c>
      <c r="F28" s="27">
        <v>1451810.3530388458</v>
      </c>
      <c r="G28" s="28">
        <v>0</v>
      </c>
      <c r="H28" s="76">
        <v>6582789.4342889357</v>
      </c>
      <c r="I28" s="33">
        <f t="shared" ref="I28" si="28">H28/$H$31</f>
        <v>3.6932530174092267E-2</v>
      </c>
      <c r="J28" s="111">
        <f t="shared" ref="J28" si="29">H28/H27</f>
        <v>0.51939379807528629</v>
      </c>
      <c r="L28" s="93"/>
      <c r="Q28" s="94"/>
      <c r="R28" s="94"/>
      <c r="S28" s="94"/>
      <c r="T28" s="94"/>
    </row>
    <row r="29" spans="2:26" ht="6" customHeight="1">
      <c r="B29" s="4"/>
      <c r="C29" s="4"/>
      <c r="D29" s="21"/>
      <c r="E29" s="6"/>
      <c r="F29" s="21"/>
      <c r="G29" s="22"/>
      <c r="H29" s="7"/>
      <c r="I29" s="45"/>
      <c r="J29" s="9"/>
      <c r="L29" s="93"/>
      <c r="Q29" s="94"/>
      <c r="R29" s="94"/>
      <c r="S29" s="94"/>
      <c r="T29" s="94"/>
    </row>
    <row r="30" spans="2:26">
      <c r="B30" s="102" t="s">
        <v>168</v>
      </c>
      <c r="C30" s="102" t="s">
        <v>10</v>
      </c>
      <c r="D30" s="103">
        <v>175567228.09272861</v>
      </c>
      <c r="E30" s="103">
        <v>125644369.10824323</v>
      </c>
      <c r="F30" s="103">
        <v>78862326.995751232</v>
      </c>
      <c r="G30" s="103">
        <v>91632800.804121166</v>
      </c>
      <c r="H30" s="103">
        <v>471706725.0008443</v>
      </c>
      <c r="I30" s="104">
        <f t="shared" ref="I30" si="30">H30/$H$30</f>
        <v>1</v>
      </c>
      <c r="J30" s="114"/>
      <c r="L30" s="93"/>
      <c r="Q30" s="91"/>
      <c r="R30" s="91"/>
      <c r="S30" s="91"/>
      <c r="T30" s="91"/>
      <c r="U30" s="91"/>
      <c r="V30" s="94"/>
      <c r="W30" s="94"/>
      <c r="X30" s="94"/>
      <c r="Y30" s="94"/>
      <c r="Z30" s="94"/>
    </row>
    <row r="31" spans="2:26">
      <c r="B31" s="102"/>
      <c r="C31" s="102" t="s">
        <v>11</v>
      </c>
      <c r="D31" s="103">
        <v>68378636.620346352</v>
      </c>
      <c r="E31" s="103">
        <v>58734841.522207648</v>
      </c>
      <c r="F31" s="103">
        <v>29007643.440855414</v>
      </c>
      <c r="G31" s="103">
        <v>22117125.383669034</v>
      </c>
      <c r="H31" s="103">
        <v>178238246.96707848</v>
      </c>
      <c r="I31" s="104">
        <f t="shared" ref="I31" si="31">H31/$H$31</f>
        <v>1</v>
      </c>
      <c r="J31" s="121">
        <f t="shared" ref="J31" si="32">H31/H30</f>
        <v>0.37785818501264629</v>
      </c>
      <c r="L31" s="29"/>
      <c r="Q31" s="91"/>
      <c r="R31" s="91"/>
      <c r="S31" s="91"/>
      <c r="T31" s="91"/>
      <c r="U31" s="91"/>
      <c r="V31" s="94"/>
      <c r="W31" s="94"/>
      <c r="X31" s="94"/>
      <c r="Y31" s="94"/>
      <c r="Z31" s="94"/>
    </row>
    <row r="33" spans="2:28">
      <c r="B33" s="4" t="s">
        <v>169</v>
      </c>
      <c r="C33" s="4"/>
      <c r="D33" s="4"/>
      <c r="E33" s="4"/>
    </row>
    <row r="34" spans="2:28" ht="15">
      <c r="B34" s="105" t="s">
        <v>170</v>
      </c>
      <c r="J34" s="106"/>
      <c r="K34" s="106"/>
      <c r="L34" s="107"/>
      <c r="M34" s="107"/>
      <c r="N34" s="107"/>
      <c r="O34" s="107"/>
      <c r="P34" s="107"/>
      <c r="Q34" s="106"/>
      <c r="R34" s="106"/>
      <c r="S34" s="106"/>
      <c r="T34" s="106"/>
      <c r="U34" s="106"/>
      <c r="V34" s="106"/>
      <c r="W34" s="106"/>
      <c r="X34" s="106"/>
      <c r="Y34" s="106"/>
      <c r="Z34" s="106"/>
      <c r="AA34" s="106"/>
      <c r="AB34" s="106"/>
    </row>
    <row r="35" spans="2:28" ht="15">
      <c r="B35" s="106"/>
    </row>
    <row r="37" spans="2:28" s="4" customFormat="1" ht="12.75">
      <c r="H37" s="63"/>
      <c r="I37" s="9"/>
      <c r="J37" s="9"/>
      <c r="L37" s="92"/>
      <c r="M37" s="92"/>
      <c r="N37" s="92"/>
      <c r="O37" s="92"/>
      <c r="P37" s="92"/>
    </row>
    <row r="38" spans="2:28" s="4" customFormat="1" ht="12.75">
      <c r="D38" s="66"/>
      <c r="E38" s="66"/>
      <c r="F38" s="66"/>
      <c r="G38" s="66"/>
      <c r="H38" s="66"/>
      <c r="I38" s="66"/>
      <c r="J38" s="66"/>
      <c r="L38" s="92"/>
      <c r="M38" s="92"/>
      <c r="N38" s="92"/>
      <c r="O38" s="92"/>
      <c r="P38" s="92"/>
    </row>
    <row r="39" spans="2:28" s="4" customFormat="1" ht="15">
      <c r="B39" s="120" t="s">
        <v>171</v>
      </c>
      <c r="H39" s="63"/>
      <c r="I39" s="8"/>
      <c r="J39" s="62"/>
      <c r="L39" s="92"/>
      <c r="M39" s="92"/>
      <c r="N39" s="92"/>
      <c r="O39" s="92"/>
      <c r="P39" s="92"/>
    </row>
    <row r="40" spans="2:28" s="4" customFormat="1" ht="25.5" customHeight="1">
      <c r="B40" s="116" t="s">
        <v>29</v>
      </c>
      <c r="C40" s="119" t="s">
        <v>30</v>
      </c>
      <c r="G40" s="63"/>
      <c r="H40" s="63"/>
      <c r="I40" s="8"/>
      <c r="J40" s="62"/>
      <c r="L40" s="92"/>
      <c r="M40" s="92"/>
      <c r="N40" s="92"/>
      <c r="O40" s="92"/>
      <c r="P40" s="92"/>
    </row>
    <row r="41" spans="2:28" s="4" customFormat="1" ht="12.75">
      <c r="B41" s="4" t="s">
        <v>37</v>
      </c>
      <c r="C41" s="4">
        <v>22864566.794387467</v>
      </c>
      <c r="I41" s="8"/>
      <c r="J41" s="62"/>
      <c r="L41" s="92"/>
      <c r="M41" s="92"/>
      <c r="N41" s="92"/>
      <c r="O41" s="92"/>
      <c r="P41" s="92"/>
    </row>
    <row r="42" spans="2:28" s="4" customFormat="1" ht="12.75">
      <c r="B42" s="4" t="s">
        <v>31</v>
      </c>
      <c r="C42" s="4">
        <v>17579693.819564428</v>
      </c>
      <c r="I42" s="8"/>
      <c r="J42" s="62"/>
      <c r="L42" s="92"/>
      <c r="M42" s="92"/>
      <c r="N42" s="92"/>
      <c r="O42" s="92"/>
      <c r="P42" s="92"/>
    </row>
    <row r="43" spans="2:28" s="4" customFormat="1" ht="12.75">
      <c r="B43" s="4" t="s">
        <v>42</v>
      </c>
      <c r="C43" s="4">
        <v>13688066.106723865</v>
      </c>
      <c r="I43" s="63"/>
      <c r="J43" s="108"/>
      <c r="K43" s="67"/>
      <c r="L43" s="92"/>
      <c r="M43" s="92"/>
      <c r="N43" s="92"/>
      <c r="O43" s="92"/>
      <c r="P43" s="92"/>
    </row>
    <row r="44" spans="2:28" s="4" customFormat="1" ht="12.75">
      <c r="B44" s="4" t="s">
        <v>34</v>
      </c>
      <c r="C44" s="4">
        <v>12429451.657555448</v>
      </c>
      <c r="I44" s="9"/>
      <c r="J44" s="9"/>
      <c r="L44" s="92"/>
      <c r="M44" s="92"/>
      <c r="N44" s="92"/>
      <c r="O44" s="92"/>
      <c r="P44" s="92"/>
    </row>
    <row r="45" spans="2:28" s="4" customFormat="1" ht="12.75">
      <c r="B45" s="4" t="s">
        <v>36</v>
      </c>
      <c r="C45" s="4">
        <v>11948231.083019221</v>
      </c>
      <c r="G45" s="63"/>
      <c r="H45" s="63"/>
      <c r="I45" s="9"/>
      <c r="J45" s="9"/>
      <c r="L45" s="92"/>
      <c r="M45" s="92"/>
      <c r="N45" s="92"/>
      <c r="O45" s="92"/>
      <c r="P45" s="92"/>
    </row>
    <row r="46" spans="2:28" s="4" customFormat="1" ht="12.75">
      <c r="B46" s="4" t="s">
        <v>40</v>
      </c>
      <c r="C46" s="4">
        <v>11847212.281359017</v>
      </c>
      <c r="H46" s="63"/>
      <c r="I46" s="9"/>
      <c r="J46" s="9"/>
      <c r="L46" s="92"/>
      <c r="M46" s="92"/>
      <c r="N46" s="92"/>
      <c r="O46" s="92"/>
      <c r="P46" s="92"/>
    </row>
    <row r="47" spans="2:28" s="4" customFormat="1" ht="12.75">
      <c r="B47" s="4" t="s">
        <v>39</v>
      </c>
      <c r="C47" s="4">
        <v>11227186.707704898</v>
      </c>
      <c r="H47" s="63"/>
      <c r="I47" s="9"/>
      <c r="J47" s="9"/>
      <c r="L47" s="92"/>
      <c r="M47" s="92"/>
      <c r="N47" s="92"/>
      <c r="O47" s="92"/>
      <c r="P47" s="92"/>
    </row>
    <row r="48" spans="2:28" s="4" customFormat="1" ht="12.75">
      <c r="B48" s="4" t="s">
        <v>41</v>
      </c>
      <c r="C48" s="4">
        <v>10492335.626784338</v>
      </c>
      <c r="H48" s="63"/>
      <c r="I48" s="9"/>
      <c r="J48" s="9"/>
      <c r="L48" s="92"/>
      <c r="M48" s="92"/>
      <c r="N48" s="92"/>
      <c r="O48" s="92"/>
      <c r="P48" s="92"/>
    </row>
    <row r="49" spans="2:16" s="4" customFormat="1" ht="12.75">
      <c r="B49" s="4" t="s">
        <v>35</v>
      </c>
      <c r="C49" s="4">
        <v>10102843.318584178</v>
      </c>
      <c r="H49" s="63"/>
      <c r="I49" s="9"/>
      <c r="J49" s="9"/>
      <c r="L49" s="92"/>
      <c r="M49" s="92"/>
      <c r="N49" s="92"/>
      <c r="O49" s="92"/>
      <c r="P49" s="92"/>
    </row>
    <row r="50" spans="2:16" s="4" customFormat="1" ht="12.75">
      <c r="B50" s="4" t="s">
        <v>47</v>
      </c>
      <c r="C50" s="4">
        <v>8586985.7750777453</v>
      </c>
      <c r="H50" s="63"/>
      <c r="I50" s="9"/>
      <c r="J50" s="9"/>
      <c r="L50" s="92"/>
      <c r="M50" s="92"/>
      <c r="N50" s="92"/>
      <c r="O50" s="92"/>
      <c r="P50" s="92"/>
    </row>
    <row r="51" spans="2:16" s="4" customFormat="1" ht="12.75">
      <c r="B51" s="4" t="s">
        <v>32</v>
      </c>
      <c r="C51" s="4">
        <v>7863794.0239582537</v>
      </c>
      <c r="H51" s="63"/>
      <c r="I51" s="9"/>
      <c r="J51" s="9"/>
      <c r="L51" s="92"/>
      <c r="M51" s="92"/>
      <c r="N51" s="92"/>
      <c r="O51" s="92"/>
      <c r="P51" s="92"/>
    </row>
    <row r="52" spans="2:16" s="4" customFormat="1" ht="12.75">
      <c r="B52" s="4" t="s">
        <v>49</v>
      </c>
      <c r="C52" s="4">
        <v>7177642.2818310754</v>
      </c>
      <c r="H52" s="63"/>
      <c r="I52" s="9"/>
      <c r="J52" s="9"/>
      <c r="L52" s="92"/>
      <c r="M52" s="92"/>
      <c r="N52" s="92"/>
      <c r="O52" s="92"/>
      <c r="P52" s="92"/>
    </row>
    <row r="53" spans="2:16" s="4" customFormat="1" ht="12.75">
      <c r="B53" s="4" t="s">
        <v>33</v>
      </c>
      <c r="C53" s="4">
        <v>6901492.0452814503</v>
      </c>
      <c r="H53" s="63"/>
      <c r="I53" s="9"/>
      <c r="J53" s="9"/>
      <c r="L53" s="92"/>
      <c r="M53" s="92"/>
      <c r="N53" s="92"/>
      <c r="O53" s="92"/>
      <c r="P53" s="92"/>
    </row>
    <row r="54" spans="2:16" s="4" customFormat="1" ht="12.75">
      <c r="B54" s="4" t="s">
        <v>43</v>
      </c>
      <c r="C54" s="4">
        <v>5981159.3287592009</v>
      </c>
      <c r="H54" s="63"/>
      <c r="I54" s="9"/>
      <c r="J54" s="9"/>
      <c r="L54" s="92"/>
      <c r="M54" s="92"/>
      <c r="N54" s="92"/>
      <c r="O54" s="92"/>
      <c r="P54" s="92"/>
    </row>
    <row r="55" spans="2:16" s="4" customFormat="1" ht="12.75">
      <c r="B55" s="4" t="s">
        <v>44</v>
      </c>
      <c r="C55" s="4">
        <v>5214320.405042544</v>
      </c>
      <c r="H55" s="63"/>
      <c r="I55" s="9"/>
      <c r="J55" s="9"/>
      <c r="L55" s="92"/>
      <c r="M55" s="92"/>
      <c r="N55" s="92"/>
      <c r="O55" s="92"/>
      <c r="P55" s="92"/>
    </row>
    <row r="56" spans="2:16" s="4" customFormat="1" ht="12.75">
      <c r="B56" s="4" t="s">
        <v>38</v>
      </c>
      <c r="C56" s="4">
        <v>3958481.7374368701</v>
      </c>
      <c r="H56" s="63"/>
      <c r="I56" s="9"/>
      <c r="J56" s="9"/>
      <c r="L56" s="92"/>
      <c r="M56" s="92"/>
      <c r="N56" s="92"/>
      <c r="O56" s="92"/>
      <c r="P56" s="92"/>
    </row>
    <row r="57" spans="2:16" s="4" customFormat="1" ht="12.75">
      <c r="B57" s="4" t="s">
        <v>48</v>
      </c>
      <c r="C57" s="4">
        <v>3715589.6509142253</v>
      </c>
      <c r="H57" s="63"/>
      <c r="I57" s="9"/>
      <c r="J57" s="9"/>
      <c r="L57" s="92"/>
      <c r="M57" s="92"/>
      <c r="N57" s="92"/>
      <c r="O57" s="92"/>
      <c r="P57" s="92"/>
    </row>
    <row r="58" spans="2:16" s="4" customFormat="1" ht="12.75">
      <c r="B58" s="4" t="s">
        <v>46</v>
      </c>
      <c r="C58" s="4">
        <v>2882520.4364427794</v>
      </c>
      <c r="H58" s="63"/>
      <c r="I58" s="9"/>
      <c r="J58" s="9"/>
      <c r="L58" s="92"/>
      <c r="M58" s="92"/>
      <c r="N58" s="92"/>
      <c r="O58" s="92"/>
      <c r="P58" s="92"/>
    </row>
    <row r="59" spans="2:16" s="4" customFormat="1" ht="12.75">
      <c r="B59" s="4" t="s">
        <v>45</v>
      </c>
      <c r="C59" s="4">
        <v>2517782.5911008972</v>
      </c>
      <c r="H59" s="63"/>
      <c r="I59" s="9"/>
      <c r="J59" s="9"/>
      <c r="L59" s="92"/>
      <c r="M59" s="92"/>
      <c r="N59" s="92"/>
      <c r="O59" s="92"/>
      <c r="P59" s="92"/>
    </row>
    <row r="60" spans="2:16" s="4" customFormat="1" ht="12.75">
      <c r="B60" s="4" t="s">
        <v>50</v>
      </c>
      <c r="C60" s="4">
        <v>1258891.2955504484</v>
      </c>
      <c r="H60" s="63"/>
      <c r="I60" s="9"/>
      <c r="J60" s="9"/>
      <c r="L60" s="92"/>
      <c r="M60" s="92"/>
      <c r="N60" s="92"/>
      <c r="O60" s="92"/>
      <c r="P60" s="92"/>
    </row>
    <row r="61" spans="2:16" s="4" customFormat="1" ht="12.75">
      <c r="B61" s="4" t="s">
        <v>51</v>
      </c>
      <c r="C61" s="4">
        <v>0</v>
      </c>
      <c r="H61" s="63"/>
      <c r="I61" s="9"/>
      <c r="J61" s="9"/>
      <c r="L61" s="92"/>
      <c r="M61" s="92"/>
      <c r="N61" s="92"/>
      <c r="O61" s="92"/>
      <c r="P61" s="92"/>
    </row>
    <row r="62" spans="2:16" s="4" customFormat="1" ht="12.75">
      <c r="B62" s="116" t="s">
        <v>52</v>
      </c>
      <c r="C62" s="116">
        <f>SUM(C41:C61)</f>
        <v>178238246.96707833</v>
      </c>
      <c r="H62" s="63"/>
      <c r="I62" s="9"/>
      <c r="J62" s="9"/>
      <c r="L62" s="92"/>
      <c r="M62" s="92"/>
      <c r="N62" s="92"/>
      <c r="O62" s="92"/>
      <c r="P62" s="92"/>
    </row>
    <row r="63" spans="2:16" s="4" customFormat="1" ht="12.75">
      <c r="H63" s="63"/>
      <c r="I63" s="9"/>
      <c r="J63" s="9"/>
      <c r="L63" s="92"/>
      <c r="M63" s="92"/>
      <c r="N63" s="92"/>
      <c r="O63" s="92"/>
      <c r="P63" s="92"/>
    </row>
    <row r="64" spans="2:16" s="4" customFormat="1" ht="12.75">
      <c r="H64" s="63"/>
      <c r="I64" s="9"/>
      <c r="J64" s="9"/>
      <c r="L64" s="92"/>
      <c r="M64" s="92"/>
      <c r="N64" s="92"/>
      <c r="O64" s="92"/>
      <c r="P64" s="92"/>
    </row>
    <row r="65" spans="8:16" s="4" customFormat="1" ht="12.75">
      <c r="H65" s="63"/>
      <c r="I65" s="9"/>
      <c r="J65" s="9"/>
      <c r="L65" s="92"/>
      <c r="M65" s="92"/>
      <c r="N65" s="92"/>
      <c r="O65" s="92"/>
      <c r="P65" s="92"/>
    </row>
    <row r="66" spans="8:16" s="4" customFormat="1" ht="12.75">
      <c r="H66" s="63"/>
      <c r="I66" s="9"/>
      <c r="J66" s="9"/>
      <c r="L66" s="92"/>
      <c r="M66" s="92"/>
      <c r="N66" s="92"/>
      <c r="O66" s="92"/>
      <c r="P66" s="92"/>
    </row>
    <row r="67" spans="8:16" s="4" customFormat="1" ht="12.75">
      <c r="H67" s="63"/>
      <c r="I67" s="9"/>
      <c r="J67" s="9"/>
      <c r="L67" s="92"/>
      <c r="M67" s="92"/>
      <c r="N67" s="92"/>
      <c r="O67" s="92"/>
      <c r="P67" s="92"/>
    </row>
    <row r="68" spans="8:16" s="4" customFormat="1" ht="12.75">
      <c r="H68" s="63"/>
      <c r="I68" s="9"/>
      <c r="J68" s="9"/>
      <c r="L68" s="92"/>
      <c r="M68" s="92"/>
      <c r="N68" s="92"/>
      <c r="O68" s="92"/>
      <c r="P68" s="92"/>
    </row>
    <row r="69" spans="8:16" s="4" customFormat="1" ht="12.75">
      <c r="H69" s="63"/>
      <c r="I69" s="9"/>
      <c r="J69" s="9"/>
      <c r="L69" s="92"/>
      <c r="M69" s="92"/>
      <c r="N69" s="92"/>
      <c r="O69" s="92"/>
      <c r="P69" s="92"/>
    </row>
    <row r="70" spans="8:16" s="4" customFormat="1" ht="12.75">
      <c r="H70" s="63"/>
      <c r="I70" s="9"/>
      <c r="J70" s="9"/>
      <c r="L70" s="92"/>
      <c r="M70" s="92"/>
      <c r="N70" s="92"/>
      <c r="O70" s="92"/>
      <c r="P70" s="92"/>
    </row>
    <row r="71" spans="8:16" s="4" customFormat="1" ht="12.75">
      <c r="H71" s="63"/>
      <c r="I71" s="9"/>
      <c r="J71" s="9"/>
      <c r="L71" s="92"/>
      <c r="M71" s="92"/>
      <c r="N71" s="92"/>
      <c r="O71" s="92"/>
      <c r="P71" s="92"/>
    </row>
    <row r="72" spans="8:16" s="4" customFormat="1" ht="12.75">
      <c r="H72" s="63"/>
      <c r="I72" s="9"/>
      <c r="J72" s="9"/>
      <c r="L72" s="92"/>
      <c r="M72" s="92"/>
      <c r="N72" s="92"/>
      <c r="O72" s="92"/>
      <c r="P72" s="92"/>
    </row>
    <row r="73" spans="8:16" s="4" customFormat="1" ht="12.75">
      <c r="H73" s="63"/>
      <c r="I73" s="9"/>
      <c r="J73" s="9"/>
      <c r="L73" s="92"/>
      <c r="M73" s="92"/>
      <c r="N73" s="92"/>
      <c r="O73" s="92"/>
      <c r="P73" s="92"/>
    </row>
    <row r="74" spans="8:16" s="4" customFormat="1" ht="12.75">
      <c r="H74" s="63"/>
      <c r="I74" s="9"/>
      <c r="J74" s="9"/>
      <c r="L74" s="92"/>
      <c r="M74" s="92"/>
      <c r="N74" s="92"/>
      <c r="O74" s="92"/>
      <c r="P74" s="9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405D8-2E52-4B94-9C08-B15C24F47A9A}">
  <dimension ref="A1:H70"/>
  <sheetViews>
    <sheetView workbookViewId="0">
      <pane ySplit="3" topLeftCell="A25" activePane="bottomLeft" state="frozen"/>
      <selection pane="bottomLeft" activeCell="A3" sqref="A3:F3"/>
    </sheetView>
  </sheetViews>
  <sheetFormatPr defaultColWidth="8" defaultRowHeight="14.25"/>
  <cols>
    <col min="1" max="1" width="49.125" style="332" customWidth="1"/>
    <col min="2" max="2" width="13.25" style="332" customWidth="1"/>
    <col min="3" max="3" width="14.625" style="332" customWidth="1"/>
    <col min="4" max="4" width="15.25" style="332" customWidth="1"/>
    <col min="5" max="5" width="14.125" style="332" customWidth="1"/>
    <col min="6" max="6" width="15.125" style="332" customWidth="1"/>
    <col min="7" max="16384" width="8" style="332"/>
  </cols>
  <sheetData>
    <row r="1" spans="1:8" ht="15.75">
      <c r="A1" s="345" t="s">
        <v>172</v>
      </c>
      <c r="B1" s="331"/>
    </row>
    <row r="3" spans="1:8" ht="34.5" customHeight="1">
      <c r="A3" s="333" t="s">
        <v>54</v>
      </c>
      <c r="B3" s="356" t="s">
        <v>55</v>
      </c>
      <c r="C3" s="356" t="s">
        <v>56</v>
      </c>
      <c r="D3" s="356" t="s">
        <v>57</v>
      </c>
      <c r="E3" s="356" t="s">
        <v>58</v>
      </c>
      <c r="F3" s="357" t="s">
        <v>6</v>
      </c>
    </row>
    <row r="4" spans="1:8" ht="6.75" customHeight="1">
      <c r="A4" s="351"/>
      <c r="B4" s="351"/>
      <c r="C4" s="351"/>
      <c r="D4" s="351"/>
      <c r="E4" s="351"/>
      <c r="F4" s="351"/>
    </row>
    <row r="5" spans="1:8">
      <c r="A5" s="347" t="s">
        <v>59</v>
      </c>
      <c r="B5" s="347"/>
      <c r="C5" s="348">
        <v>39800000</v>
      </c>
      <c r="D5" s="348">
        <v>47630000</v>
      </c>
      <c r="E5" s="348">
        <v>2766308.5</v>
      </c>
      <c r="F5" s="349">
        <v>90196308.5</v>
      </c>
      <c r="H5" s="332" t="str">
        <f>IFERROR(VLOOKUP(A5,'[2]Remap donor name'!A:B,2,FALSE),"")</f>
        <v/>
      </c>
    </row>
    <row r="6" spans="1:8">
      <c r="A6" s="347" t="s">
        <v>64</v>
      </c>
      <c r="B6" s="347"/>
      <c r="C6" s="348">
        <v>11993719.549999999</v>
      </c>
      <c r="D6" s="348">
        <v>184620.89</v>
      </c>
      <c r="E6" s="348">
        <v>3008709.75</v>
      </c>
      <c r="F6" s="349">
        <v>15187050.189999999</v>
      </c>
      <c r="H6" s="332" t="str">
        <f>IFERROR(VLOOKUP(A6,'[2]Remap donor name'!A:B,2,FALSE),"")</f>
        <v/>
      </c>
    </row>
    <row r="7" spans="1:8">
      <c r="A7" s="347" t="s">
        <v>62</v>
      </c>
      <c r="B7" s="347"/>
      <c r="C7" s="348"/>
      <c r="D7" s="348"/>
      <c r="E7" s="348">
        <v>11611405</v>
      </c>
      <c r="F7" s="349">
        <v>11611405</v>
      </c>
      <c r="H7" s="332" t="str">
        <f>IFERROR(VLOOKUP(A7,'[2]Remap donor name'!A:B,2,FALSE),"")</f>
        <v/>
      </c>
    </row>
    <row r="8" spans="1:8">
      <c r="A8" s="347" t="s">
        <v>71</v>
      </c>
      <c r="B8" s="347"/>
      <c r="C8" s="348"/>
      <c r="D8" s="348"/>
      <c r="E8" s="348">
        <v>7641921.3999999994</v>
      </c>
      <c r="F8" s="349">
        <v>7641921.3999999994</v>
      </c>
      <c r="H8" s="332" t="str">
        <f>IFERROR(VLOOKUP(A8,'[2]Remap donor name'!A:B,2,FALSE),"")</f>
        <v/>
      </c>
    </row>
    <row r="9" spans="1:8">
      <c r="A9" s="347" t="s">
        <v>65</v>
      </c>
      <c r="B9" s="347"/>
      <c r="C9" s="348"/>
      <c r="D9" s="348">
        <v>4701851</v>
      </c>
      <c r="E9" s="348">
        <v>1525928.94</v>
      </c>
      <c r="F9" s="349">
        <v>6227779.9399999995</v>
      </c>
      <c r="H9" s="332" t="str">
        <f>IFERROR(VLOOKUP(A9,'[2]Remap donor name'!A:B,2,FALSE),"")</f>
        <v/>
      </c>
    </row>
    <row r="10" spans="1:8">
      <c r="A10" s="347" t="s">
        <v>74</v>
      </c>
      <c r="B10" s="347"/>
      <c r="C10" s="348"/>
      <c r="D10" s="348">
        <v>3360860.39</v>
      </c>
      <c r="E10" s="348"/>
      <c r="F10" s="349">
        <v>3360860.39</v>
      </c>
      <c r="H10" s="332" t="str">
        <f>IFERROR(VLOOKUP(A10,'[2]Remap donor name'!A:B,2,FALSE),"")</f>
        <v/>
      </c>
    </row>
    <row r="11" spans="1:8">
      <c r="A11" s="347" t="s">
        <v>60</v>
      </c>
      <c r="B11" s="347"/>
      <c r="C11" s="348"/>
      <c r="D11" s="348"/>
      <c r="E11" s="348">
        <v>2777555.0299999993</v>
      </c>
      <c r="F11" s="349">
        <v>2777555.0299999993</v>
      </c>
      <c r="H11" s="332" t="str">
        <f>IFERROR(VLOOKUP(A11,'[2]Remap donor name'!A:B,2,FALSE),"")</f>
        <v/>
      </c>
    </row>
    <row r="12" spans="1:8">
      <c r="A12" s="347" t="s">
        <v>67</v>
      </c>
      <c r="B12" s="347"/>
      <c r="C12" s="348"/>
      <c r="D12" s="348"/>
      <c r="E12" s="348">
        <v>2000000</v>
      </c>
      <c r="F12" s="349">
        <v>2000000</v>
      </c>
      <c r="H12" s="332" t="str">
        <f>IFERROR(VLOOKUP(A12,'[2]Remap donor name'!A:B,2,FALSE),"")</f>
        <v/>
      </c>
    </row>
    <row r="13" spans="1:8">
      <c r="A13" s="347" t="s">
        <v>87</v>
      </c>
      <c r="B13" s="347"/>
      <c r="C13" s="348"/>
      <c r="D13" s="348">
        <v>1781899.84</v>
      </c>
      <c r="E13" s="348"/>
      <c r="F13" s="349">
        <v>1781899.84</v>
      </c>
      <c r="H13" s="332" t="str">
        <f>IFERROR(VLOOKUP(A13,'[2]Remap donor name'!A:B,2,FALSE),"")</f>
        <v/>
      </c>
    </row>
    <row r="14" spans="1:8">
      <c r="A14" s="347" t="s">
        <v>90</v>
      </c>
      <c r="B14" s="347"/>
      <c r="C14" s="348"/>
      <c r="D14" s="348"/>
      <c r="E14" s="348">
        <v>1770165.6400000001</v>
      </c>
      <c r="F14" s="349">
        <v>1770165.6400000001</v>
      </c>
      <c r="H14" s="332" t="str">
        <f>IFERROR(VLOOKUP(A14,'[2]Remap donor name'!A:B,2,FALSE),"")</f>
        <v/>
      </c>
    </row>
    <row r="15" spans="1:8">
      <c r="A15" s="347" t="s">
        <v>77</v>
      </c>
      <c r="B15" s="347"/>
      <c r="C15" s="348">
        <v>1651982.38</v>
      </c>
      <c r="D15" s="348"/>
      <c r="E15" s="348"/>
      <c r="F15" s="349">
        <v>1651982.38</v>
      </c>
      <c r="H15" s="332" t="str">
        <f>IFERROR(VLOOKUP(A15,'[2]Remap donor name'!A:B,2,FALSE),"")</f>
        <v/>
      </c>
    </row>
    <row r="16" spans="1:8">
      <c r="A16" s="347" t="s">
        <v>93</v>
      </c>
      <c r="B16" s="347"/>
      <c r="C16" s="348"/>
      <c r="D16" s="348"/>
      <c r="E16" s="348">
        <v>1457132.4500000002</v>
      </c>
      <c r="F16" s="349">
        <v>1457132.4500000002</v>
      </c>
      <c r="H16" s="332" t="str">
        <f>IFERROR(VLOOKUP(A16,'[2]Remap donor name'!A:B,2,FALSE),"")</f>
        <v/>
      </c>
    </row>
    <row r="17" spans="1:8">
      <c r="A17" s="347" t="s">
        <v>70</v>
      </c>
      <c r="B17" s="347"/>
      <c r="C17" s="348">
        <v>392464.68</v>
      </c>
      <c r="D17" s="348">
        <v>784929.36</v>
      </c>
      <c r="E17" s="348">
        <v>208518.9</v>
      </c>
      <c r="F17" s="349">
        <v>1385912.94</v>
      </c>
      <c r="H17" s="332" t="str">
        <f>IFERROR(VLOOKUP(A17,'[2]Remap donor name'!A:B,2,FALSE),"")</f>
        <v/>
      </c>
    </row>
    <row r="18" spans="1:8">
      <c r="A18" s="347" t="s">
        <v>66</v>
      </c>
      <c r="B18" s="347"/>
      <c r="C18" s="348">
        <v>1178997.7</v>
      </c>
      <c r="D18" s="348"/>
      <c r="E18" s="348"/>
      <c r="F18" s="349">
        <v>1178997.7</v>
      </c>
      <c r="H18" s="332" t="str">
        <f>IFERROR(VLOOKUP(A18,'[2]Remap donor name'!A:B,2,FALSE),"")</f>
        <v/>
      </c>
    </row>
    <row r="19" spans="1:8">
      <c r="A19" s="347" t="s">
        <v>113</v>
      </c>
      <c r="B19" s="347"/>
      <c r="C19" s="348"/>
      <c r="D19" s="348"/>
      <c r="E19" s="348">
        <v>979400.01</v>
      </c>
      <c r="F19" s="349">
        <v>979400.01</v>
      </c>
      <c r="H19" s="332" t="str">
        <f>IFERROR(VLOOKUP(A19,'[2]Remap donor name'!A:B,2,FALSE),"")</f>
        <v/>
      </c>
    </row>
    <row r="20" spans="1:8">
      <c r="A20" s="347" t="s">
        <v>101</v>
      </c>
      <c r="B20" s="347"/>
      <c r="C20" s="348"/>
      <c r="D20" s="348"/>
      <c r="E20" s="348">
        <v>944244.85</v>
      </c>
      <c r="F20" s="349">
        <v>944244.85</v>
      </c>
      <c r="H20" s="332" t="str">
        <f>IFERROR(VLOOKUP(A20,'[2]Remap donor name'!A:B,2,FALSE),"")</f>
        <v/>
      </c>
    </row>
    <row r="21" spans="1:8">
      <c r="A21" s="347" t="s">
        <v>72</v>
      </c>
      <c r="B21" s="347"/>
      <c r="C21" s="348"/>
      <c r="D21" s="348">
        <v>935103.8</v>
      </c>
      <c r="E21" s="348"/>
      <c r="F21" s="349">
        <v>935103.8</v>
      </c>
      <c r="H21" s="332" t="str">
        <f>IFERROR(VLOOKUP(A21,'[2]Remap donor name'!A:B,2,FALSE),"")</f>
        <v/>
      </c>
    </row>
    <row r="22" spans="1:8">
      <c r="A22" s="347" t="s">
        <v>96</v>
      </c>
      <c r="B22" s="347"/>
      <c r="C22" s="348"/>
      <c r="D22" s="348"/>
      <c r="E22" s="348">
        <v>829736.59</v>
      </c>
      <c r="F22" s="349">
        <v>829736.59</v>
      </c>
      <c r="H22" s="332" t="str">
        <f>IFERROR(VLOOKUP(A22,'[2]Remap donor name'!A:B,2,FALSE),"")</f>
        <v/>
      </c>
    </row>
    <row r="23" spans="1:8">
      <c r="A23" s="347" t="s">
        <v>73</v>
      </c>
      <c r="B23" s="347"/>
      <c r="C23" s="348">
        <v>300422.02</v>
      </c>
      <c r="D23" s="348">
        <v>106723.59</v>
      </c>
      <c r="E23" s="348">
        <v>154767.47</v>
      </c>
      <c r="F23" s="349">
        <v>561913.07999999996</v>
      </c>
      <c r="H23" s="332" t="str">
        <f>IFERROR(VLOOKUP(A23,'[2]Remap donor name'!A:B,2,FALSE),"")</f>
        <v/>
      </c>
    </row>
    <row r="24" spans="1:8">
      <c r="A24" s="347" t="s">
        <v>126</v>
      </c>
      <c r="B24" s="347"/>
      <c r="C24" s="348"/>
      <c r="D24" s="348"/>
      <c r="E24" s="348">
        <v>496522.17</v>
      </c>
      <c r="F24" s="349">
        <v>496522.17</v>
      </c>
      <c r="H24" s="332" t="str">
        <f>IFERROR(VLOOKUP(A24,'[2]Remap donor name'!A:B,2,FALSE),"")</f>
        <v/>
      </c>
    </row>
    <row r="25" spans="1:8">
      <c r="A25" s="347" t="s">
        <v>112</v>
      </c>
      <c r="B25" s="347"/>
      <c r="C25" s="348"/>
      <c r="D25" s="348"/>
      <c r="E25" s="348">
        <v>407675.66</v>
      </c>
      <c r="F25" s="349">
        <v>407675.66</v>
      </c>
      <c r="H25" s="332" t="str">
        <f>IFERROR(VLOOKUP(A25,'[2]Remap donor name'!A:B,2,FALSE),"")</f>
        <v/>
      </c>
    </row>
    <row r="26" spans="1:8">
      <c r="A26" s="347" t="s">
        <v>63</v>
      </c>
      <c r="B26" s="347"/>
      <c r="C26" s="348"/>
      <c r="D26" s="348"/>
      <c r="E26" s="348">
        <v>342696.31</v>
      </c>
      <c r="F26" s="349">
        <v>342696.31</v>
      </c>
      <c r="H26" s="332" t="str">
        <f>IFERROR(VLOOKUP(A26,'[2]Remap donor name'!A:B,2,FALSE),"")</f>
        <v/>
      </c>
    </row>
    <row r="27" spans="1:8">
      <c r="A27" s="347" t="s">
        <v>89</v>
      </c>
      <c r="B27" s="347"/>
      <c r="C27" s="348"/>
      <c r="D27" s="348"/>
      <c r="E27" s="348">
        <v>214202.26</v>
      </c>
      <c r="F27" s="349">
        <v>214202.26</v>
      </c>
      <c r="H27" s="332" t="str">
        <f>IFERROR(VLOOKUP(A27,'[2]Remap donor name'!A:B,2,FALSE),"")</f>
        <v/>
      </c>
    </row>
    <row r="28" spans="1:8">
      <c r="A28" s="347" t="s">
        <v>114</v>
      </c>
      <c r="B28" s="347"/>
      <c r="C28" s="348"/>
      <c r="D28" s="348">
        <v>56074.799999999996</v>
      </c>
      <c r="E28" s="348">
        <v>128285.17</v>
      </c>
      <c r="F28" s="349">
        <v>184359.97</v>
      </c>
      <c r="H28" s="332" t="str">
        <f>IFERROR(VLOOKUP(A28,'[2]Remap donor name'!A:B,2,FALSE),"")</f>
        <v/>
      </c>
    </row>
    <row r="29" spans="1:8">
      <c r="A29" s="347" t="s">
        <v>173</v>
      </c>
      <c r="B29" s="347"/>
      <c r="C29" s="348">
        <v>160133.85</v>
      </c>
      <c r="D29" s="348"/>
      <c r="E29" s="348"/>
      <c r="F29" s="349">
        <v>160133.85</v>
      </c>
      <c r="H29" s="332" t="str">
        <f>IFERROR(VLOOKUP(A29,'[2]Remap donor name'!A:B,2,FALSE),"")</f>
        <v/>
      </c>
    </row>
    <row r="30" spans="1:8">
      <c r="A30" s="347" t="s">
        <v>160</v>
      </c>
      <c r="B30" s="347"/>
      <c r="C30" s="348"/>
      <c r="D30" s="348"/>
      <c r="E30" s="348">
        <v>120000</v>
      </c>
      <c r="F30" s="349">
        <v>120000</v>
      </c>
      <c r="H30" s="332" t="str">
        <f>IFERROR(VLOOKUP(A30,'[2]Remap donor name'!A:B,2,FALSE),"")</f>
        <v/>
      </c>
    </row>
    <row r="31" spans="1:8">
      <c r="A31" s="347" t="s">
        <v>91</v>
      </c>
      <c r="B31" s="347"/>
      <c r="C31" s="348"/>
      <c r="D31" s="348">
        <v>116550.12</v>
      </c>
      <c r="E31" s="348"/>
      <c r="F31" s="349">
        <v>116550.12</v>
      </c>
      <c r="H31" s="332" t="str">
        <f>IFERROR(VLOOKUP(A31,'[2]Remap donor name'!A:B,2,FALSE),"")</f>
        <v/>
      </c>
    </row>
    <row r="32" spans="1:8">
      <c r="A32" s="347" t="s">
        <v>174</v>
      </c>
      <c r="B32" s="347"/>
      <c r="C32" s="348"/>
      <c r="D32" s="348"/>
      <c r="E32" s="348">
        <v>112473.63</v>
      </c>
      <c r="F32" s="349">
        <v>112473.63</v>
      </c>
      <c r="H32" s="332" t="str">
        <f>IFERROR(VLOOKUP(A32,'[2]Remap donor name'!A:B,2,FALSE),"")</f>
        <v/>
      </c>
    </row>
    <row r="33" spans="1:8">
      <c r="A33" s="347" t="s">
        <v>86</v>
      </c>
      <c r="B33" s="347"/>
      <c r="C33" s="348"/>
      <c r="D33" s="348"/>
      <c r="E33" s="348">
        <v>107924</v>
      </c>
      <c r="F33" s="349">
        <v>107924</v>
      </c>
      <c r="H33" s="332" t="str">
        <f>IFERROR(VLOOKUP(A33,'[2]Remap donor name'!A:B,2,FALSE),"")</f>
        <v/>
      </c>
    </row>
    <row r="34" spans="1:8">
      <c r="A34" s="347" t="s">
        <v>128</v>
      </c>
      <c r="B34" s="347"/>
      <c r="C34" s="348"/>
      <c r="D34" s="348">
        <v>107874.87</v>
      </c>
      <c r="E34" s="348"/>
      <c r="F34" s="349">
        <v>107874.87</v>
      </c>
      <c r="H34" s="332" t="str">
        <f>IFERROR(VLOOKUP(A34,'[2]Remap donor name'!A:B,2,FALSE),"")</f>
        <v/>
      </c>
    </row>
    <row r="35" spans="1:8">
      <c r="A35" s="347" t="s">
        <v>108</v>
      </c>
      <c r="B35" s="347"/>
      <c r="C35" s="348"/>
      <c r="D35" s="348"/>
      <c r="E35" s="348">
        <v>92010</v>
      </c>
      <c r="F35" s="349">
        <v>92010</v>
      </c>
      <c r="H35" s="332" t="str">
        <f>IFERROR(VLOOKUP(A35,'[2]Remap donor name'!A:B,2,FALSE),"")</f>
        <v/>
      </c>
    </row>
    <row r="36" spans="1:8">
      <c r="A36" s="347" t="s">
        <v>97</v>
      </c>
      <c r="B36" s="347"/>
      <c r="C36" s="348"/>
      <c r="D36" s="348"/>
      <c r="E36" s="348">
        <v>82352.12</v>
      </c>
      <c r="F36" s="349">
        <v>82352.12</v>
      </c>
      <c r="H36" s="332" t="str">
        <f>IFERROR(VLOOKUP(A36,'[2]Remap donor name'!A:B,2,FALSE),"")</f>
        <v/>
      </c>
    </row>
    <row r="37" spans="1:8">
      <c r="A37" s="347" t="s">
        <v>175</v>
      </c>
      <c r="B37" s="347"/>
      <c r="C37" s="348"/>
      <c r="D37" s="348"/>
      <c r="E37" s="348">
        <v>70000</v>
      </c>
      <c r="F37" s="349">
        <v>70000</v>
      </c>
      <c r="H37" s="332" t="str">
        <f>IFERROR(VLOOKUP(A37,'[2]Remap donor name'!A:B,2,FALSE),"")</f>
        <v/>
      </c>
    </row>
    <row r="38" spans="1:8">
      <c r="A38" s="347" t="s">
        <v>88</v>
      </c>
      <c r="B38" s="347"/>
      <c r="C38" s="348"/>
      <c r="D38" s="348">
        <v>45717.659999999996</v>
      </c>
      <c r="E38" s="348">
        <v>22187.5</v>
      </c>
      <c r="F38" s="349">
        <v>67905.16</v>
      </c>
      <c r="H38" s="332" t="str">
        <f>IFERROR(VLOOKUP(A38,'[2]Remap donor name'!A:B,2,FALSE),"")</f>
        <v/>
      </c>
    </row>
    <row r="39" spans="1:8">
      <c r="A39" s="347" t="s">
        <v>176</v>
      </c>
      <c r="B39" s="347"/>
      <c r="C39" s="348"/>
      <c r="D39" s="348">
        <v>54764.51</v>
      </c>
      <c r="E39" s="348"/>
      <c r="F39" s="349">
        <v>54764.51</v>
      </c>
      <c r="H39" s="332" t="str">
        <f>IFERROR(VLOOKUP(A39,'[2]Remap donor name'!A:B,2,FALSE),"")</f>
        <v/>
      </c>
    </row>
    <row r="40" spans="1:8">
      <c r="A40" s="347" t="s">
        <v>95</v>
      </c>
      <c r="B40" s="347"/>
      <c r="C40" s="348"/>
      <c r="D40" s="348"/>
      <c r="E40" s="348">
        <v>51112</v>
      </c>
      <c r="F40" s="349">
        <v>51112</v>
      </c>
      <c r="H40" s="332" t="str">
        <f>IFERROR(VLOOKUP(A40,'[2]Remap donor name'!A:B,2,FALSE),"")</f>
        <v/>
      </c>
    </row>
    <row r="41" spans="1:8">
      <c r="A41" s="347" t="s">
        <v>117</v>
      </c>
      <c r="B41" s="347"/>
      <c r="C41" s="348"/>
      <c r="D41" s="348"/>
      <c r="E41" s="348">
        <v>36488.93</v>
      </c>
      <c r="F41" s="349">
        <v>36488.93</v>
      </c>
      <c r="H41" s="332" t="str">
        <f>IFERROR(VLOOKUP(A41,'[2]Remap donor name'!A:B,2,FALSE),"")</f>
        <v/>
      </c>
    </row>
    <row r="42" spans="1:8">
      <c r="A42" s="347" t="s">
        <v>83</v>
      </c>
      <c r="B42" s="347"/>
      <c r="C42" s="348"/>
      <c r="D42" s="348"/>
      <c r="E42" s="348">
        <v>22582.6</v>
      </c>
      <c r="F42" s="349">
        <v>22582.6</v>
      </c>
      <c r="H42" s="332" t="str">
        <f>IFERROR(VLOOKUP(A42,'[2]Remap donor name'!A:B,2,FALSE),"")</f>
        <v/>
      </c>
    </row>
    <row r="43" spans="1:8">
      <c r="A43" s="347" t="s">
        <v>84</v>
      </c>
      <c r="B43" s="347"/>
      <c r="C43" s="348"/>
      <c r="D43" s="348"/>
      <c r="E43" s="348">
        <v>14491.6</v>
      </c>
      <c r="F43" s="349">
        <v>14491.6</v>
      </c>
      <c r="H43" s="332" t="str">
        <f>IFERROR(VLOOKUP(A43,'[2]Remap donor name'!A:B,2,FALSE),"")</f>
        <v/>
      </c>
    </row>
    <row r="44" spans="1:8">
      <c r="A44" s="347" t="s">
        <v>61</v>
      </c>
      <c r="B44" s="347"/>
      <c r="C44" s="348">
        <v>7119</v>
      </c>
      <c r="D44" s="348"/>
      <c r="E44" s="348"/>
      <c r="F44" s="349">
        <v>7119</v>
      </c>
      <c r="H44" s="332" t="str">
        <f>IFERROR(VLOOKUP(A44,'[2]Remap donor name'!A:B,2,FALSE),"")</f>
        <v/>
      </c>
    </row>
    <row r="45" spans="1:8">
      <c r="A45" s="347" t="s">
        <v>132</v>
      </c>
      <c r="B45" s="347"/>
      <c r="C45" s="348"/>
      <c r="D45" s="348">
        <v>1739.23</v>
      </c>
      <c r="E45" s="348"/>
      <c r="F45" s="349">
        <v>1739.23</v>
      </c>
      <c r="H45" s="332" t="str">
        <f>IFERROR(VLOOKUP(A45,'[2]Remap donor name'!A:B,2,FALSE),"")</f>
        <v/>
      </c>
    </row>
    <row r="46" spans="1:8">
      <c r="A46" s="351" t="s">
        <v>134</v>
      </c>
      <c r="B46" s="351"/>
      <c r="C46" s="348">
        <v>5387.63</v>
      </c>
      <c r="D46" s="348">
        <v>63710.139999999992</v>
      </c>
      <c r="E46" s="348"/>
      <c r="F46" s="349">
        <v>69097.77</v>
      </c>
      <c r="H46" s="332" t="str">
        <f>IFERROR(VLOOKUP(A46,'[2]Remap donor name'!A:B,2,FALSE),"")</f>
        <v/>
      </c>
    </row>
    <row r="47" spans="1:8" ht="6.75" customHeight="1">
      <c r="A47" s="347"/>
      <c r="B47" s="347"/>
      <c r="C47" s="348"/>
      <c r="D47" s="348"/>
      <c r="E47" s="348"/>
      <c r="F47" s="349"/>
    </row>
    <row r="48" spans="1:8">
      <c r="A48" s="352" t="s">
        <v>177</v>
      </c>
      <c r="B48" s="352"/>
      <c r="C48" s="353">
        <v>182750434.01999998</v>
      </c>
      <c r="D48" s="353">
        <v>518679950.53999996</v>
      </c>
      <c r="E48" s="353">
        <v>197506485.51000005</v>
      </c>
      <c r="F48" s="353">
        <v>155419445.49000001</v>
      </c>
    </row>
    <row r="49" spans="1:6" ht="7.5" customHeight="1">
      <c r="A49" s="347"/>
      <c r="B49" s="347"/>
      <c r="C49" s="348"/>
      <c r="D49" s="348"/>
      <c r="E49" s="348"/>
      <c r="F49" s="348"/>
    </row>
    <row r="50" spans="1:6" ht="15" customHeight="1">
      <c r="A50" s="347" t="s">
        <v>178</v>
      </c>
      <c r="B50" s="348">
        <f>B52-B48</f>
        <v>34770952</v>
      </c>
      <c r="C50" s="348">
        <f t="shared" ref="C50:F50" si="0">C52-C48</f>
        <v>-126828896.01999998</v>
      </c>
      <c r="D50" s="348">
        <f t="shared" si="0"/>
        <v>-462349173.53999996</v>
      </c>
      <c r="E50" s="348">
        <f t="shared" si="0"/>
        <v>-161296528.51000005</v>
      </c>
      <c r="F50" s="349">
        <f t="shared" si="0"/>
        <v>27813778.50999999</v>
      </c>
    </row>
    <row r="51" spans="1:6" ht="7.5" customHeight="1">
      <c r="A51" s="347"/>
      <c r="B51" s="347"/>
      <c r="C51" s="348"/>
      <c r="D51" s="348"/>
      <c r="E51" s="348"/>
      <c r="F51" s="348"/>
    </row>
    <row r="52" spans="1:6">
      <c r="A52" s="358" t="s">
        <v>6</v>
      </c>
      <c r="B52" s="359">
        <v>34770952</v>
      </c>
      <c r="C52" s="359">
        <v>55921538</v>
      </c>
      <c r="D52" s="359">
        <v>56330777</v>
      </c>
      <c r="E52" s="359">
        <v>36209957</v>
      </c>
      <c r="F52" s="359">
        <v>183233224</v>
      </c>
    </row>
    <row r="54" spans="1:6">
      <c r="A54" s="332" t="s">
        <v>137</v>
      </c>
    </row>
    <row r="55" spans="1:6">
      <c r="A55" s="342" t="s">
        <v>138</v>
      </c>
    </row>
    <row r="56" spans="1:6" ht="25.5" customHeight="1">
      <c r="A56" s="366" t="s">
        <v>179</v>
      </c>
      <c r="B56" s="366"/>
      <c r="C56" s="366"/>
      <c r="D56" s="366"/>
      <c r="E56" s="366"/>
      <c r="F56" s="366"/>
    </row>
    <row r="61" spans="1:6">
      <c r="C61" s="341"/>
      <c r="D61" s="341"/>
      <c r="E61" s="341"/>
      <c r="F61" s="341"/>
    </row>
    <row r="62" spans="1:6" ht="15">
      <c r="A62" s="334"/>
      <c r="B62" s="334"/>
      <c r="C62" s="335"/>
      <c r="D62" s="335"/>
      <c r="E62" s="335"/>
      <c r="F62" s="336"/>
    </row>
    <row r="63" spans="1:6" ht="15">
      <c r="A63" s="334"/>
      <c r="B63" s="334"/>
      <c r="C63" s="335"/>
      <c r="D63" s="335"/>
      <c r="E63" s="335"/>
      <c r="F63" s="336"/>
    </row>
    <row r="64" spans="1:6" ht="15">
      <c r="A64" s="334"/>
      <c r="B64" s="334"/>
      <c r="C64" s="335"/>
      <c r="D64" s="335"/>
      <c r="E64" s="335"/>
      <c r="F64" s="336"/>
    </row>
    <row r="65" spans="1:6" ht="15">
      <c r="A65" s="334"/>
      <c r="B65" s="334"/>
      <c r="C65" s="335"/>
      <c r="D65" s="335"/>
      <c r="E65" s="335"/>
      <c r="F65" s="336"/>
    </row>
    <row r="66" spans="1:6" ht="15">
      <c r="A66" s="334"/>
      <c r="B66" s="334"/>
      <c r="C66" s="335"/>
      <c r="D66" s="335"/>
      <c r="E66" s="335"/>
      <c r="F66" s="336"/>
    </row>
    <row r="67" spans="1:6" ht="15">
      <c r="A67" s="334"/>
      <c r="B67" s="334"/>
      <c r="C67" s="335"/>
      <c r="D67" s="335"/>
      <c r="E67" s="335"/>
      <c r="F67" s="336"/>
    </row>
    <row r="68" spans="1:6" ht="15">
      <c r="A68" s="334"/>
      <c r="B68" s="334"/>
      <c r="C68" s="335"/>
      <c r="D68" s="335"/>
      <c r="E68" s="335"/>
      <c r="F68" s="336"/>
    </row>
    <row r="69" spans="1:6" ht="15">
      <c r="A69" s="334"/>
      <c r="B69" s="334"/>
      <c r="C69" s="335"/>
      <c r="D69" s="335"/>
      <c r="E69" s="335"/>
      <c r="F69" s="336"/>
    </row>
    <row r="70" spans="1:6" ht="15">
      <c r="A70" s="337"/>
      <c r="B70" s="337"/>
      <c r="C70" s="335"/>
      <c r="D70" s="335"/>
      <c r="E70" s="335"/>
      <c r="F70" s="336"/>
    </row>
  </sheetData>
  <mergeCells count="1">
    <mergeCell ref="A56:F5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267C6-D6C4-4874-855C-A824D2B3B746}">
  <dimension ref="B3:Z78"/>
  <sheetViews>
    <sheetView topLeftCell="A33" workbookViewId="0">
      <selection activeCell="C71" sqref="C71"/>
    </sheetView>
  </sheetViews>
  <sheetFormatPr defaultColWidth="7.75" defaultRowHeight="14.25"/>
  <cols>
    <col min="1" max="1" width="7.75" style="90" customWidth="1"/>
    <col min="2" max="2" width="23.625" style="90" customWidth="1"/>
    <col min="3" max="3" width="19.75" style="90" customWidth="1"/>
    <col min="4" max="7" width="11.25" style="90" customWidth="1"/>
    <col min="8" max="8" width="13.75" style="90" customWidth="1"/>
    <col min="9" max="9" width="7.375" style="90" customWidth="1"/>
    <col min="10" max="10" width="8.25" style="90" customWidth="1"/>
    <col min="11" max="11" width="14.75" style="123" bestFit="1" customWidth="1"/>
    <col min="12" max="13" width="13.625" style="123" bestFit="1" customWidth="1"/>
    <col min="14" max="15" width="14.75" style="123" bestFit="1" customWidth="1"/>
    <col min="16" max="16384" width="7.75" style="90"/>
  </cols>
  <sheetData>
    <row r="3" spans="2:20" ht="15.75">
      <c r="B3" s="5" t="s">
        <v>180</v>
      </c>
      <c r="C3" s="4"/>
      <c r="D3" s="28"/>
      <c r="E3" s="28"/>
      <c r="F3" s="28"/>
      <c r="G3" s="28"/>
      <c r="H3" s="122"/>
      <c r="I3" s="8"/>
      <c r="J3" s="9"/>
    </row>
    <row r="4" spans="2:20">
      <c r="B4" s="4"/>
      <c r="C4" s="4"/>
      <c r="D4" s="10" t="s">
        <v>1</v>
      </c>
      <c r="E4" s="10" t="s">
        <v>2</v>
      </c>
      <c r="F4" s="10" t="s">
        <v>3</v>
      </c>
      <c r="G4" s="10" t="s">
        <v>4</v>
      </c>
      <c r="H4" s="11"/>
      <c r="I4" s="12"/>
      <c r="J4" s="12"/>
    </row>
    <row r="5" spans="2:20" ht="60">
      <c r="B5" s="13" t="s">
        <v>5</v>
      </c>
      <c r="C5" s="14"/>
      <c r="D5" s="15" t="str">
        <f>'[1]Budget and exp overview'!D6</f>
        <v>Attaining Favorable Protection Environments</v>
      </c>
      <c r="E5" s="15" t="str">
        <f>'[1]Budget and exp overview'!E6</f>
        <v>Realizing Basic Rights in Safe Environments</v>
      </c>
      <c r="F5" s="15" t="str">
        <f>'[1]Budget and exp overview'!F6</f>
        <v>Empowering Communities and Achieving Gender Equality</v>
      </c>
      <c r="G5" s="15" t="str">
        <f>'[1]Budget and exp overview'!G6</f>
        <v>Securing Solutions</v>
      </c>
      <c r="H5" s="73" t="s">
        <v>6</v>
      </c>
      <c r="I5" s="72" t="s">
        <v>7</v>
      </c>
      <c r="J5" s="72" t="s">
        <v>8</v>
      </c>
    </row>
    <row r="6" spans="2:20" ht="9.75" customHeight="1">
      <c r="B6" s="124"/>
      <c r="C6" s="52"/>
      <c r="D6" s="4"/>
      <c r="E6" s="52"/>
      <c r="F6" s="52"/>
      <c r="G6" s="4"/>
      <c r="H6" s="125"/>
      <c r="I6" s="111"/>
      <c r="J6" s="9"/>
    </row>
    <row r="7" spans="2:20">
      <c r="B7" s="364" t="s">
        <v>181</v>
      </c>
      <c r="C7" s="4" t="s">
        <v>10</v>
      </c>
      <c r="D7" s="22">
        <v>4897539.1895711962</v>
      </c>
      <c r="E7" s="22">
        <v>9476446.1423799898</v>
      </c>
      <c r="F7" s="21">
        <v>2569659.2924532001</v>
      </c>
      <c r="G7" s="22">
        <v>2099711.7967145983</v>
      </c>
      <c r="H7" s="74">
        <v>19043356.421118982</v>
      </c>
      <c r="I7" s="29">
        <f>H7/$H$37</f>
        <v>1.7881847917029538E-2</v>
      </c>
      <c r="J7" s="318"/>
      <c r="P7" s="94"/>
      <c r="Q7" s="94"/>
      <c r="R7" s="94"/>
      <c r="S7" s="94"/>
      <c r="T7" s="94"/>
    </row>
    <row r="8" spans="2:20">
      <c r="B8" s="365"/>
      <c r="C8" s="52" t="s">
        <v>11</v>
      </c>
      <c r="D8" s="28">
        <v>5607869.4059241153</v>
      </c>
      <c r="E8" s="28">
        <v>9272190.2566673178</v>
      </c>
      <c r="F8" s="27">
        <v>2157320.6940975301</v>
      </c>
      <c r="G8" s="28">
        <v>1875761.8519784862</v>
      </c>
      <c r="H8" s="74">
        <v>18913142.208667446</v>
      </c>
      <c r="I8" s="126">
        <f>H8/$H$38</f>
        <v>3.9219802153937423E-2</v>
      </c>
      <c r="J8" s="9">
        <f>H8/H7</f>
        <v>0.99316222363474072</v>
      </c>
      <c r="P8" s="94"/>
      <c r="Q8" s="94"/>
      <c r="R8" s="94"/>
      <c r="S8" s="94"/>
      <c r="T8" s="94"/>
    </row>
    <row r="9" spans="2:20">
      <c r="B9" s="367" t="s">
        <v>182</v>
      </c>
      <c r="C9" s="4" t="s">
        <v>10</v>
      </c>
      <c r="D9" s="22">
        <v>1048466.543909</v>
      </c>
      <c r="E9" s="22">
        <v>2028720.2102338998</v>
      </c>
      <c r="F9" s="21">
        <v>550113.37182362995</v>
      </c>
      <c r="G9" s="22">
        <v>449506.88202720002</v>
      </c>
      <c r="H9" s="79">
        <v>4076807.0079937298</v>
      </c>
      <c r="I9" s="29">
        <f t="shared" ref="I9" si="0">H9/$H$37</f>
        <v>3.828150946288935E-3</v>
      </c>
      <c r="J9" s="318"/>
      <c r="P9" s="94"/>
      <c r="Q9" s="94"/>
      <c r="R9" s="94"/>
      <c r="S9" s="94"/>
      <c r="T9" s="94"/>
    </row>
    <row r="10" spans="2:20">
      <c r="B10" s="368"/>
      <c r="C10" s="52" t="s">
        <v>11</v>
      </c>
      <c r="D10" s="28">
        <v>469059.56141891499</v>
      </c>
      <c r="E10" s="28">
        <v>775554.70364388975</v>
      </c>
      <c r="F10" s="27">
        <v>180444.98282081238</v>
      </c>
      <c r="G10" s="28">
        <v>156894.52944212648</v>
      </c>
      <c r="H10" s="74">
        <v>1581953.7773257436</v>
      </c>
      <c r="I10" s="45">
        <f t="shared" ref="I10" si="1">H10/$H$38</f>
        <v>3.2804656930542396E-3</v>
      </c>
      <c r="J10" s="111">
        <f t="shared" ref="J10" si="2">H10/H9</f>
        <v>0.38803744553614561</v>
      </c>
      <c r="P10" s="94"/>
      <c r="Q10" s="94"/>
      <c r="R10" s="94"/>
      <c r="S10" s="94"/>
      <c r="T10" s="94"/>
    </row>
    <row r="11" spans="2:20" s="41" customFormat="1" ht="14.65" customHeight="1">
      <c r="B11" s="143" t="s">
        <v>13</v>
      </c>
      <c r="C11" s="35" t="s">
        <v>10</v>
      </c>
      <c r="D11" s="319">
        <v>5946005.7334801964</v>
      </c>
      <c r="E11" s="319">
        <v>11505166.352613889</v>
      </c>
      <c r="F11" s="320">
        <v>3119772.6642768299</v>
      </c>
      <c r="G11" s="319">
        <v>2549218.6787417983</v>
      </c>
      <c r="H11" s="321">
        <v>23120163.429112714</v>
      </c>
      <c r="I11" s="144">
        <f t="shared" ref="I11" si="3">H11/$H$37</f>
        <v>2.1709998863318477E-2</v>
      </c>
      <c r="J11" s="9"/>
      <c r="K11" s="123"/>
      <c r="L11" s="123"/>
      <c r="M11" s="123"/>
      <c r="N11" s="123"/>
      <c r="O11" s="127"/>
      <c r="P11" s="94"/>
      <c r="Q11" s="94"/>
      <c r="R11" s="94"/>
      <c r="S11" s="94"/>
      <c r="T11" s="94"/>
    </row>
    <row r="12" spans="2:20" s="41" customFormat="1" ht="14.65" customHeight="1">
      <c r="B12" s="42"/>
      <c r="C12" s="43" t="s">
        <v>11</v>
      </c>
      <c r="D12" s="322">
        <v>6076928.9673430305</v>
      </c>
      <c r="E12" s="322">
        <v>10047744.960311208</v>
      </c>
      <c r="F12" s="320">
        <v>2337765.6769183427</v>
      </c>
      <c r="G12" s="322">
        <v>2032656.3814206126</v>
      </c>
      <c r="H12" s="323">
        <v>20495095.985993192</v>
      </c>
      <c r="I12" s="45">
        <f t="shared" ref="I12" si="4">H12/$H$38</f>
        <v>4.2500267846991666E-2</v>
      </c>
      <c r="J12" s="9">
        <f t="shared" ref="J12" si="5">H12/H11</f>
        <v>0.88645982321154104</v>
      </c>
      <c r="K12" s="123"/>
      <c r="L12" s="123"/>
      <c r="M12" s="123"/>
      <c r="N12" s="123"/>
      <c r="O12" s="127"/>
      <c r="P12" s="94"/>
      <c r="Q12" s="94"/>
      <c r="R12" s="94"/>
      <c r="S12" s="94"/>
      <c r="T12" s="94"/>
    </row>
    <row r="13" spans="2:20" s="41" customFormat="1" ht="8.25" customHeight="1">
      <c r="B13" s="42"/>
      <c r="C13" s="46"/>
      <c r="D13" s="324"/>
      <c r="E13" s="322"/>
      <c r="F13" s="320"/>
      <c r="G13" s="322"/>
      <c r="H13" s="325"/>
      <c r="I13" s="45"/>
      <c r="J13" s="9"/>
      <c r="K13" s="128"/>
      <c r="L13" s="123"/>
      <c r="M13" s="123"/>
      <c r="N13" s="123"/>
      <c r="O13" s="127"/>
      <c r="P13" s="94"/>
      <c r="Q13" s="94"/>
      <c r="R13" s="94"/>
      <c r="S13" s="94"/>
      <c r="T13" s="94"/>
    </row>
    <row r="14" spans="2:20">
      <c r="B14" s="20" t="s">
        <v>183</v>
      </c>
      <c r="C14" s="4" t="s">
        <v>10</v>
      </c>
      <c r="D14" s="21">
        <v>32782349.836989004</v>
      </c>
      <c r="E14" s="22">
        <v>53705736.223953232</v>
      </c>
      <c r="F14" s="21">
        <v>23931637.121866304</v>
      </c>
      <c r="G14" s="22">
        <v>10451089.975607099</v>
      </c>
      <c r="H14" s="75">
        <v>120870813.15841563</v>
      </c>
      <c r="I14" s="23">
        <f t="shared" ref="I14" si="6">H14/$H$37</f>
        <v>0.11349855827460684</v>
      </c>
      <c r="J14" s="318"/>
      <c r="P14" s="94"/>
      <c r="Q14" s="94"/>
      <c r="R14" s="94"/>
      <c r="S14" s="94"/>
      <c r="T14" s="94"/>
    </row>
    <row r="15" spans="2:20">
      <c r="B15" s="52"/>
      <c r="C15" s="52" t="s">
        <v>11</v>
      </c>
      <c r="D15" s="27">
        <v>12777705.374832725</v>
      </c>
      <c r="E15" s="28">
        <v>10613040.837539345</v>
      </c>
      <c r="F15" s="27">
        <v>11605720.885549333</v>
      </c>
      <c r="G15" s="28">
        <v>6567223.1475838525</v>
      </c>
      <c r="H15" s="138">
        <v>41563690.245505251</v>
      </c>
      <c r="I15" s="126">
        <f t="shared" ref="I15" si="7">H15/$H$38</f>
        <v>8.6189787515540878E-2</v>
      </c>
      <c r="J15" s="9">
        <f t="shared" ref="J15" si="8">H15/H14</f>
        <v>0.34386870708837769</v>
      </c>
      <c r="P15" s="94"/>
      <c r="Q15" s="94"/>
      <c r="R15" s="94"/>
      <c r="S15" s="94"/>
      <c r="T15" s="94"/>
    </row>
    <row r="16" spans="2:20">
      <c r="B16" s="129" t="s">
        <v>184</v>
      </c>
      <c r="C16" s="4" t="s">
        <v>10</v>
      </c>
      <c r="D16" s="21">
        <v>18343911.8077964</v>
      </c>
      <c r="E16" s="22">
        <v>68944937.198297322</v>
      </c>
      <c r="F16" s="21">
        <v>42987721.297484353</v>
      </c>
      <c r="G16" s="22">
        <v>12499537.224687852</v>
      </c>
      <c r="H16" s="79">
        <v>142776107.52826592</v>
      </c>
      <c r="I16" s="29">
        <f t="shared" ref="I16" si="9">H16/$H$37</f>
        <v>0.13406778640001363</v>
      </c>
      <c r="J16" s="318"/>
      <c r="P16" s="94"/>
      <c r="Q16" s="94"/>
      <c r="R16" s="94"/>
      <c r="S16" s="94"/>
      <c r="T16" s="94"/>
    </row>
    <row r="17" spans="2:20">
      <c r="B17" s="52"/>
      <c r="C17" s="4" t="s">
        <v>11</v>
      </c>
      <c r="D17" s="27">
        <v>9723559.7608193047</v>
      </c>
      <c r="E17" s="28">
        <v>22389032.186382167</v>
      </c>
      <c r="F17" s="27">
        <v>7674113.6634192634</v>
      </c>
      <c r="G17" s="28">
        <v>2219163.9709816868</v>
      </c>
      <c r="H17" s="76">
        <v>42005869.581602424</v>
      </c>
      <c r="I17" s="126">
        <f t="shared" ref="I17" si="10">H17/$H$38</f>
        <v>8.7106725900868681E-2</v>
      </c>
      <c r="J17" s="9">
        <f t="shared" ref="J17" si="11">H17/H16</f>
        <v>0.2942079757517298</v>
      </c>
      <c r="P17" s="94"/>
      <c r="Q17" s="94"/>
      <c r="R17" s="94"/>
      <c r="S17" s="94"/>
      <c r="T17" s="94"/>
    </row>
    <row r="18" spans="2:20">
      <c r="B18" s="4" t="s">
        <v>185</v>
      </c>
      <c r="C18" s="53" t="s">
        <v>10</v>
      </c>
      <c r="D18" s="21">
        <v>10452081.396807136</v>
      </c>
      <c r="E18" s="22">
        <v>53106656.509461224</v>
      </c>
      <c r="F18" s="21">
        <v>0</v>
      </c>
      <c r="G18" s="22">
        <v>38529767.988736004</v>
      </c>
      <c r="H18" s="74">
        <v>102088505.89500436</v>
      </c>
      <c r="I18" s="29">
        <f t="shared" ref="I18" si="12">H18/$H$37</f>
        <v>9.586183738423007E-2</v>
      </c>
      <c r="J18" s="318"/>
      <c r="P18" s="94"/>
      <c r="Q18" s="94"/>
      <c r="R18" s="94"/>
      <c r="S18" s="94"/>
      <c r="T18" s="94"/>
    </row>
    <row r="19" spans="2:20">
      <c r="B19" s="4"/>
      <c r="C19" s="4" t="s">
        <v>11</v>
      </c>
      <c r="D19" s="27">
        <v>5011946.4811768644</v>
      </c>
      <c r="E19" s="28">
        <v>16360786.788011208</v>
      </c>
      <c r="F19" s="27">
        <v>0</v>
      </c>
      <c r="G19" s="28">
        <v>10584061.058483303</v>
      </c>
      <c r="H19" s="76">
        <v>31956794.327671375</v>
      </c>
      <c r="I19" s="126">
        <f t="shared" ref="I19" si="13">H19/$H$38</f>
        <v>6.6268160899830036E-2</v>
      </c>
      <c r="J19" s="9">
        <f t="shared" ref="J19" si="14">H19/H18</f>
        <v>0.31303028727385029</v>
      </c>
      <c r="P19" s="94"/>
      <c r="Q19" s="94"/>
      <c r="R19" s="94"/>
      <c r="S19" s="94"/>
      <c r="T19" s="94"/>
    </row>
    <row r="20" spans="2:20">
      <c r="B20" s="101" t="s">
        <v>186</v>
      </c>
      <c r="C20" s="53" t="s">
        <v>10</v>
      </c>
      <c r="D20" s="21">
        <v>53376052.977834679</v>
      </c>
      <c r="E20" s="22">
        <v>194388842.19027793</v>
      </c>
      <c r="F20" s="21">
        <v>44695878.242233984</v>
      </c>
      <c r="G20" s="22">
        <v>15467695.440312004</v>
      </c>
      <c r="H20" s="74">
        <v>307928468.8506586</v>
      </c>
      <c r="I20" s="29">
        <f t="shared" ref="I20" si="15">H20/$H$37</f>
        <v>0.28914703519410861</v>
      </c>
      <c r="J20" s="318"/>
      <c r="P20" s="94"/>
      <c r="Q20" s="94"/>
      <c r="R20" s="94"/>
      <c r="S20" s="94"/>
      <c r="T20" s="94"/>
    </row>
    <row r="21" spans="2:20">
      <c r="B21" s="4"/>
      <c r="C21" s="32" t="s">
        <v>11</v>
      </c>
      <c r="D21" s="27">
        <v>34230132.533762641</v>
      </c>
      <c r="E21" s="28">
        <v>123628014.52407303</v>
      </c>
      <c r="F21" s="27">
        <v>16207356.585847432</v>
      </c>
      <c r="G21" s="28">
        <v>6259769.525462117</v>
      </c>
      <c r="H21" s="76">
        <v>180325273.16914523</v>
      </c>
      <c r="I21" s="126">
        <f t="shared" ref="I21" si="16">H21/$H$38</f>
        <v>0.37393688785396634</v>
      </c>
      <c r="J21" s="111">
        <f t="shared" ref="J21" si="17">H21/H20</f>
        <v>0.58560766999624414</v>
      </c>
      <c r="P21" s="94"/>
      <c r="Q21" s="94"/>
      <c r="R21" s="94"/>
      <c r="S21" s="94"/>
      <c r="T21" s="94"/>
    </row>
    <row r="22" spans="2:20">
      <c r="B22" s="53" t="s">
        <v>187</v>
      </c>
      <c r="C22" s="4" t="s">
        <v>10</v>
      </c>
      <c r="D22" s="21">
        <v>13116419.565696001</v>
      </c>
      <c r="E22" s="22">
        <v>4283187.0888399994</v>
      </c>
      <c r="F22" s="21">
        <v>2371735.0286249993</v>
      </c>
      <c r="G22" s="22">
        <v>1140898.1082449998</v>
      </c>
      <c r="H22" s="74">
        <v>20912239.791406002</v>
      </c>
      <c r="I22" s="29">
        <f t="shared" ref="I22" si="18">H22/$H$37</f>
        <v>1.9636742771860723E-2</v>
      </c>
      <c r="J22" s="9"/>
      <c r="P22" s="94"/>
      <c r="Q22" s="94"/>
      <c r="R22" s="94"/>
      <c r="S22" s="94"/>
      <c r="T22" s="94"/>
    </row>
    <row r="23" spans="2:20">
      <c r="B23" s="52"/>
      <c r="C23" s="4" t="s">
        <v>11</v>
      </c>
      <c r="D23" s="27">
        <v>5337937.0993775791</v>
      </c>
      <c r="E23" s="28">
        <v>2224909.1813171422</v>
      </c>
      <c r="F23" s="27">
        <v>651487.40268779255</v>
      </c>
      <c r="G23" s="28">
        <v>1292580.8766757965</v>
      </c>
      <c r="H23" s="74">
        <v>9506914.5600583106</v>
      </c>
      <c r="I23" s="126">
        <f t="shared" ref="I23" si="19">H23/$H$38</f>
        <v>1.9714297287364624E-2</v>
      </c>
      <c r="J23" s="111">
        <f t="shared" ref="J23" si="20">H23/H22</f>
        <v>0.45461005874489008</v>
      </c>
      <c r="P23" s="94"/>
      <c r="Q23" s="94"/>
      <c r="R23" s="94"/>
      <c r="S23" s="94"/>
      <c r="T23" s="94"/>
    </row>
    <row r="24" spans="2:20">
      <c r="B24" s="4" t="s">
        <v>188</v>
      </c>
      <c r="C24" s="20" t="s">
        <v>10</v>
      </c>
      <c r="D24" s="21">
        <v>4640750.6099300003</v>
      </c>
      <c r="E24" s="22">
        <v>4059348.63711</v>
      </c>
      <c r="F24" s="21">
        <v>0</v>
      </c>
      <c r="G24" s="22">
        <v>1544348.6831399999</v>
      </c>
      <c r="H24" s="75">
        <v>10244447.93018</v>
      </c>
      <c r="I24" s="29">
        <f t="shared" ref="I24" si="21">H24/$H$37</f>
        <v>9.6196098959871607E-3</v>
      </c>
      <c r="J24" s="9"/>
      <c r="P24" s="94"/>
      <c r="Q24" s="94"/>
      <c r="R24" s="94"/>
      <c r="S24" s="94"/>
      <c r="T24" s="94"/>
    </row>
    <row r="25" spans="2:20">
      <c r="B25" s="52"/>
      <c r="C25" s="52" t="s">
        <v>11</v>
      </c>
      <c r="D25" s="27">
        <v>2700327.7948706583</v>
      </c>
      <c r="E25" s="28">
        <v>3862994.3168919059</v>
      </c>
      <c r="F25" s="27">
        <v>0</v>
      </c>
      <c r="G25" s="28">
        <v>845363.95269634738</v>
      </c>
      <c r="H25" s="138">
        <v>7408686.0644589122</v>
      </c>
      <c r="I25" s="126">
        <f t="shared" ref="I25" si="22">H25/$H$38</f>
        <v>1.5363243106983658E-2</v>
      </c>
      <c r="J25" s="111">
        <f t="shared" ref="J25" si="23">H25/H24</f>
        <v>0.72319036759736233</v>
      </c>
      <c r="P25" s="94"/>
      <c r="Q25" s="94"/>
      <c r="R25" s="94"/>
      <c r="S25" s="94"/>
      <c r="T25" s="94"/>
    </row>
    <row r="26" spans="2:20">
      <c r="B26" s="4" t="s">
        <v>189</v>
      </c>
      <c r="C26" s="4" t="s">
        <v>10</v>
      </c>
      <c r="D26" s="21">
        <v>2738293.6098599993</v>
      </c>
      <c r="E26" s="22">
        <v>2411372.2698479989</v>
      </c>
      <c r="F26" s="21">
        <v>2633334.1197000002</v>
      </c>
      <c r="G26" s="22">
        <v>2216999.9999700002</v>
      </c>
      <c r="H26" s="74">
        <v>9999999.9993779976</v>
      </c>
      <c r="I26" s="29">
        <f t="shared" ref="I26" si="24">H26/$H$37</f>
        <v>9.3900715401652665E-3</v>
      </c>
      <c r="J26" s="9"/>
      <c r="P26" s="94"/>
      <c r="Q26" s="94"/>
      <c r="R26" s="94"/>
      <c r="S26" s="94"/>
      <c r="T26" s="94"/>
    </row>
    <row r="27" spans="2:20">
      <c r="B27" s="52"/>
      <c r="C27" s="52" t="s">
        <v>11</v>
      </c>
      <c r="D27" s="27">
        <v>1369836.5728272507</v>
      </c>
      <c r="E27" s="28">
        <v>1474299.1815177498</v>
      </c>
      <c r="F27" s="27">
        <v>1555684.9829166599</v>
      </c>
      <c r="G27" s="28">
        <v>302957.6405509591</v>
      </c>
      <c r="H27" s="138">
        <v>4702778.3778126193</v>
      </c>
      <c r="I27" s="126">
        <f t="shared" ref="I27" si="25">H27/$H$38</f>
        <v>9.7520568246507594E-3</v>
      </c>
      <c r="J27" s="111">
        <f t="shared" ref="J27" si="26">H27/H26</f>
        <v>0.4702778378105133</v>
      </c>
      <c r="P27" s="94"/>
      <c r="Q27" s="94"/>
      <c r="R27" s="94"/>
      <c r="S27" s="94"/>
      <c r="T27" s="94"/>
    </row>
    <row r="28" spans="2:20">
      <c r="B28" s="4" t="s">
        <v>190</v>
      </c>
      <c r="C28" s="4" t="s">
        <v>10</v>
      </c>
      <c r="D28" s="21">
        <v>6994241.1464860048</v>
      </c>
      <c r="E28" s="22">
        <v>29383006.307232019</v>
      </c>
      <c r="F28" s="21">
        <v>14368078.876283092</v>
      </c>
      <c r="G28" s="22">
        <v>15664184.278604496</v>
      </c>
      <c r="H28" s="74">
        <v>66409510.608605608</v>
      </c>
      <c r="I28" s="29">
        <f t="shared" ref="I28" si="27">H28/$H$37</f>
        <v>6.2359005560095833E-2</v>
      </c>
      <c r="J28" s="9"/>
      <c r="P28" s="94"/>
      <c r="Q28" s="94"/>
      <c r="R28" s="94"/>
      <c r="S28" s="94"/>
      <c r="T28" s="94"/>
    </row>
    <row r="29" spans="2:20">
      <c r="B29" s="52"/>
      <c r="C29" s="4" t="s">
        <v>11</v>
      </c>
      <c r="D29" s="27">
        <v>3725347.0940886433</v>
      </c>
      <c r="E29" s="28">
        <v>11285101.512367237</v>
      </c>
      <c r="F29" s="27">
        <v>5586505.0104073174</v>
      </c>
      <c r="G29" s="28">
        <v>7076373.1622329094</v>
      </c>
      <c r="H29" s="74">
        <v>27673326.779096108</v>
      </c>
      <c r="I29" s="126">
        <f t="shared" ref="I29" si="28">H29/$H$38</f>
        <v>5.7385620498323173E-2</v>
      </c>
      <c r="J29" s="9">
        <f t="shared" ref="J29" si="29">H29/H28</f>
        <v>0.4167072837231553</v>
      </c>
      <c r="P29" s="94"/>
      <c r="Q29" s="94"/>
      <c r="R29" s="94"/>
      <c r="S29" s="94"/>
      <c r="T29" s="94"/>
    </row>
    <row r="30" spans="2:20">
      <c r="B30" s="4" t="s">
        <v>191</v>
      </c>
      <c r="C30" s="20" t="s">
        <v>10</v>
      </c>
      <c r="D30" s="21">
        <v>79507486.991704926</v>
      </c>
      <c r="E30" s="22">
        <v>36715274.350457996</v>
      </c>
      <c r="F30" s="21">
        <v>10148993.830795195</v>
      </c>
      <c r="G30" s="22">
        <v>9301281.8739253059</v>
      </c>
      <c r="H30" s="75">
        <v>135673037.04688343</v>
      </c>
      <c r="I30" s="29">
        <f t="shared" ref="I30" si="30">H30/$H$37</f>
        <v>0.12739795240209698</v>
      </c>
      <c r="J30" s="318"/>
      <c r="P30" s="94"/>
      <c r="Q30" s="94"/>
      <c r="R30" s="94"/>
      <c r="S30" s="94"/>
      <c r="T30" s="94"/>
    </row>
    <row r="31" spans="2:20">
      <c r="B31" s="52"/>
      <c r="C31" s="52" t="s">
        <v>11</v>
      </c>
      <c r="D31" s="27">
        <v>27744091.605416991</v>
      </c>
      <c r="E31" s="28">
        <v>29240236.300356351</v>
      </c>
      <c r="F31" s="27">
        <v>6498682.3089474179</v>
      </c>
      <c r="G31" s="28">
        <v>5485933.5485851225</v>
      </c>
      <c r="H31" s="138">
        <v>68968943.763305873</v>
      </c>
      <c r="I31" s="126">
        <f t="shared" ref="I31" si="31">H31/$H$38</f>
        <v>0.14301950988996842</v>
      </c>
      <c r="J31" s="111">
        <f t="shared" ref="J31" si="32">H31/H30</f>
        <v>0.50834672286043714</v>
      </c>
      <c r="P31" s="94"/>
      <c r="Q31" s="94"/>
      <c r="R31" s="94"/>
      <c r="S31" s="94"/>
      <c r="T31" s="94"/>
    </row>
    <row r="32" spans="2:20">
      <c r="B32" s="4" t="s">
        <v>192</v>
      </c>
      <c r="C32" s="4" t="s">
        <v>10</v>
      </c>
      <c r="D32" s="21">
        <v>26310667.406314544</v>
      </c>
      <c r="E32" s="22">
        <v>45089212.52378995</v>
      </c>
      <c r="F32" s="21">
        <v>12156412.469628399</v>
      </c>
      <c r="G32" s="22">
        <v>14683083.256025003</v>
      </c>
      <c r="H32" s="74">
        <v>98239375.655757889</v>
      </c>
      <c r="I32" s="29">
        <f t="shared" ref="I32" si="33">H32/$H$37</f>
        <v>9.2247476552611479E-2</v>
      </c>
      <c r="J32" s="9"/>
      <c r="P32" s="94"/>
      <c r="Q32" s="94"/>
      <c r="R32" s="94"/>
      <c r="S32" s="94"/>
      <c r="T32" s="94"/>
    </row>
    <row r="33" spans="2:26">
      <c r="B33" s="52"/>
      <c r="C33" s="4" t="s">
        <v>11</v>
      </c>
      <c r="D33" s="27">
        <v>9770959.1334249545</v>
      </c>
      <c r="E33" s="28">
        <v>11146643.713728854</v>
      </c>
      <c r="F33" s="27">
        <v>5597114.934527291</v>
      </c>
      <c r="G33" s="28">
        <v>9086937.7580323759</v>
      </c>
      <c r="H33" s="74">
        <v>35601655.539713472</v>
      </c>
      <c r="I33" s="126">
        <f t="shared" ref="I33" si="34">H33/$H$38</f>
        <v>7.3826436200554027E-2</v>
      </c>
      <c r="J33" s="9">
        <f t="shared" ref="J33" si="35">H33/H32</f>
        <v>0.36239700529516577</v>
      </c>
      <c r="P33" s="94"/>
      <c r="Q33" s="94"/>
      <c r="R33" s="94"/>
      <c r="S33" s="94"/>
      <c r="T33" s="94"/>
    </row>
    <row r="34" spans="2:26">
      <c r="B34" s="4" t="s">
        <v>193</v>
      </c>
      <c r="C34" s="20" t="s">
        <v>10</v>
      </c>
      <c r="D34" s="21">
        <v>16912284.796996199</v>
      </c>
      <c r="E34" s="22">
        <v>0</v>
      </c>
      <c r="F34" s="21">
        <v>0</v>
      </c>
      <c r="G34" s="22">
        <v>9779657.9130640496</v>
      </c>
      <c r="H34" s="75">
        <v>26691942.710060246</v>
      </c>
      <c r="I34" s="29">
        <f t="shared" ref="I34" si="36">H34/$H$37</f>
        <v>2.5063925160904828E-2</v>
      </c>
      <c r="J34" s="318"/>
      <c r="P34" s="94"/>
      <c r="Q34" s="94"/>
      <c r="R34" s="94"/>
      <c r="S34" s="94"/>
      <c r="T34" s="94"/>
    </row>
    <row r="35" spans="2:26">
      <c r="B35" s="4"/>
      <c r="C35" s="4" t="s">
        <v>11</v>
      </c>
      <c r="D35" s="27">
        <v>8723303.2529079616</v>
      </c>
      <c r="E35" s="28">
        <v>0</v>
      </c>
      <c r="F35" s="27">
        <v>0</v>
      </c>
      <c r="G35" s="28">
        <v>3302181.7863642918</v>
      </c>
      <c r="H35" s="74">
        <v>12025485.039272252</v>
      </c>
      <c r="I35" s="126">
        <f t="shared" ref="I35" si="37">H35/$H$38</f>
        <v>2.4937006174957643E-2</v>
      </c>
      <c r="J35" s="9">
        <f t="shared" ref="J35" si="38">H35/H34</f>
        <v>0.4505286546542685</v>
      </c>
      <c r="P35" s="94"/>
      <c r="Q35" s="94"/>
      <c r="R35" s="94"/>
      <c r="S35" s="94"/>
      <c r="T35" s="94"/>
    </row>
    <row r="36" spans="2:26" ht="7.5" customHeight="1">
      <c r="B36" s="130"/>
      <c r="C36" s="130"/>
      <c r="D36" s="139"/>
      <c r="E36" s="140"/>
      <c r="F36" s="139"/>
      <c r="G36" s="139"/>
      <c r="H36" s="141"/>
      <c r="I36" s="131"/>
      <c r="J36" s="318"/>
      <c r="P36" s="94"/>
      <c r="Q36" s="94"/>
      <c r="R36" s="94"/>
      <c r="S36" s="94"/>
      <c r="T36" s="94"/>
    </row>
    <row r="37" spans="2:26">
      <c r="B37" s="58" t="s">
        <v>6</v>
      </c>
      <c r="C37" s="58" t="s">
        <v>10</v>
      </c>
      <c r="D37" s="142">
        <v>271120545.87989509</v>
      </c>
      <c r="E37" s="142">
        <v>503592739.65188152</v>
      </c>
      <c r="F37" s="142">
        <v>156413563.65089315</v>
      </c>
      <c r="G37" s="142">
        <v>133827763.4210586</v>
      </c>
      <c r="H37" s="142">
        <v>1064954612.6037285</v>
      </c>
      <c r="I37" s="61">
        <f t="shared" ref="I37" si="39">H37/$H$37</f>
        <v>1</v>
      </c>
      <c r="J37" s="114"/>
      <c r="P37" s="94"/>
      <c r="Q37" s="94"/>
      <c r="R37" s="94"/>
      <c r="S37" s="94"/>
      <c r="T37" s="94"/>
    </row>
    <row r="38" spans="2:26">
      <c r="B38" s="58"/>
      <c r="C38" s="58" t="s">
        <v>11</v>
      </c>
      <c r="D38" s="142">
        <v>127192075.67084859</v>
      </c>
      <c r="E38" s="142">
        <v>242272803.50249624</v>
      </c>
      <c r="F38" s="142">
        <v>57714431.451220855</v>
      </c>
      <c r="G38" s="142">
        <v>55055202.809069373</v>
      </c>
      <c r="H38" s="142">
        <v>482234513.43363506</v>
      </c>
      <c r="I38" s="61">
        <f t="shared" ref="I38" si="40">H38/$H$38</f>
        <v>1</v>
      </c>
      <c r="J38" s="114">
        <f>H38/H37</f>
        <v>0.45282165805602775</v>
      </c>
      <c r="P38" s="94"/>
      <c r="Q38" s="94"/>
      <c r="R38" s="94"/>
      <c r="S38" s="94"/>
      <c r="T38" s="94"/>
    </row>
    <row r="39" spans="2:26">
      <c r="D39" s="132"/>
    </row>
    <row r="40" spans="2:26">
      <c r="B40" s="4" t="s">
        <v>194</v>
      </c>
    </row>
    <row r="41" spans="2:26" ht="15">
      <c r="B41" s="133" t="s">
        <v>195</v>
      </c>
      <c r="C41" s="134"/>
      <c r="D41" s="134"/>
      <c r="E41" s="134"/>
      <c r="F41" s="134"/>
      <c r="G41" s="134"/>
      <c r="H41" s="106"/>
      <c r="I41" s="106"/>
      <c r="J41" s="106"/>
      <c r="K41" s="135"/>
      <c r="L41" s="135"/>
      <c r="M41" s="135"/>
      <c r="N41" s="135"/>
      <c r="O41" s="135"/>
      <c r="P41" s="106"/>
      <c r="Q41" s="106"/>
      <c r="R41" s="106"/>
      <c r="S41" s="106"/>
      <c r="T41" s="106"/>
      <c r="U41" s="106"/>
      <c r="V41" s="106"/>
      <c r="W41" s="106"/>
      <c r="X41" s="106"/>
      <c r="Y41" s="106"/>
      <c r="Z41" s="106"/>
    </row>
    <row r="42" spans="2:26">
      <c r="B42" s="136" t="s">
        <v>196</v>
      </c>
      <c r="C42" s="134"/>
      <c r="D42" s="134"/>
      <c r="E42" s="134"/>
      <c r="F42" s="134"/>
      <c r="G42" s="134"/>
      <c r="H42" s="134"/>
    </row>
    <row r="46" spans="2:26" s="4" customFormat="1" ht="12.75">
      <c r="H46" s="63"/>
      <c r="I46" s="9"/>
      <c r="J46" s="9"/>
      <c r="K46" s="62"/>
      <c r="L46" s="62"/>
      <c r="M46" s="62"/>
      <c r="N46" s="62"/>
      <c r="O46" s="62"/>
    </row>
    <row r="47" spans="2:26" s="4" customFormat="1" ht="12.75">
      <c r="D47" s="66"/>
      <c r="E47" s="66"/>
      <c r="F47" s="66"/>
      <c r="G47" s="66"/>
      <c r="H47" s="66"/>
      <c r="I47" s="66"/>
      <c r="J47" s="66"/>
      <c r="K47" s="62"/>
      <c r="L47" s="62"/>
      <c r="M47" s="62"/>
      <c r="N47" s="62"/>
      <c r="O47" s="62"/>
    </row>
    <row r="48" spans="2:26" s="4" customFormat="1" ht="12.75">
      <c r="B48" s="63" t="s">
        <v>197</v>
      </c>
      <c r="H48" s="63"/>
      <c r="J48" s="62"/>
      <c r="K48" s="62"/>
      <c r="L48" s="62"/>
      <c r="M48" s="62"/>
      <c r="N48" s="62"/>
      <c r="O48" s="62"/>
    </row>
    <row r="49" spans="2:15" s="4" customFormat="1" ht="14.25" customHeight="1">
      <c r="B49" s="116" t="s">
        <v>29</v>
      </c>
      <c r="C49" s="116" t="s">
        <v>30</v>
      </c>
      <c r="G49" s="63"/>
      <c r="H49" s="63"/>
      <c r="J49" s="62"/>
      <c r="K49" s="62"/>
      <c r="L49" s="62"/>
      <c r="M49" s="62"/>
      <c r="N49" s="62"/>
      <c r="O49" s="62"/>
    </row>
    <row r="50" spans="2:15" s="4" customFormat="1" ht="12.75">
      <c r="B50" s="4" t="s">
        <v>34</v>
      </c>
      <c r="C50" s="4">
        <v>74969248.414155811</v>
      </c>
      <c r="J50" s="62"/>
      <c r="K50" s="62"/>
      <c r="L50" s="62"/>
      <c r="M50" s="62"/>
      <c r="N50" s="62"/>
      <c r="O50" s="62"/>
    </row>
    <row r="51" spans="2:15" s="4" customFormat="1" ht="12.75">
      <c r="B51" s="4" t="s">
        <v>31</v>
      </c>
      <c r="C51" s="4">
        <v>63023410.293890812</v>
      </c>
      <c r="J51" s="62"/>
      <c r="K51" s="62"/>
      <c r="L51" s="62"/>
      <c r="M51" s="62"/>
      <c r="N51" s="62"/>
      <c r="O51" s="62"/>
    </row>
    <row r="52" spans="2:15" s="4" customFormat="1" ht="12.75">
      <c r="B52" s="4" t="s">
        <v>37</v>
      </c>
      <c r="C52" s="4">
        <v>48586792.044510253</v>
      </c>
      <c r="I52" s="63"/>
      <c r="J52" s="63"/>
      <c r="K52" s="137"/>
      <c r="L52" s="62"/>
      <c r="M52" s="62"/>
      <c r="N52" s="62"/>
      <c r="O52" s="62"/>
    </row>
    <row r="53" spans="2:15" s="4" customFormat="1" ht="12.75">
      <c r="B53" s="4" t="s">
        <v>32</v>
      </c>
      <c r="C53" s="4">
        <v>39004505.034958214</v>
      </c>
      <c r="I53" s="9"/>
      <c r="J53" s="9"/>
      <c r="K53" s="62"/>
      <c r="L53" s="62"/>
      <c r="M53" s="62"/>
      <c r="N53" s="62"/>
      <c r="O53" s="62"/>
    </row>
    <row r="54" spans="2:15" s="4" customFormat="1" ht="12.75">
      <c r="B54" s="4" t="s">
        <v>35</v>
      </c>
      <c r="C54" s="4">
        <v>28477131.580261756</v>
      </c>
      <c r="G54" s="63"/>
      <c r="H54" s="63"/>
      <c r="I54" s="9"/>
      <c r="J54" s="9"/>
      <c r="K54" s="62"/>
      <c r="L54" s="62"/>
      <c r="M54" s="62"/>
      <c r="N54" s="62"/>
      <c r="O54" s="62"/>
    </row>
    <row r="55" spans="2:15" s="4" customFormat="1" ht="12.75">
      <c r="B55" s="4" t="s">
        <v>42</v>
      </c>
      <c r="C55" s="4">
        <v>24181443.47847572</v>
      </c>
      <c r="H55" s="63"/>
      <c r="I55" s="9"/>
      <c r="J55" s="9"/>
      <c r="K55" s="62"/>
      <c r="L55" s="62"/>
      <c r="M55" s="62"/>
      <c r="N55" s="62"/>
      <c r="O55" s="62"/>
    </row>
    <row r="56" spans="2:15" s="4" customFormat="1" ht="12.75">
      <c r="B56" s="4" t="s">
        <v>38</v>
      </c>
      <c r="C56" s="4">
        <v>23783226.813092485</v>
      </c>
      <c r="H56" s="63"/>
      <c r="I56" s="9"/>
      <c r="J56" s="9"/>
      <c r="K56" s="62"/>
      <c r="L56" s="62"/>
      <c r="M56" s="62"/>
      <c r="N56" s="62"/>
      <c r="O56" s="62"/>
    </row>
    <row r="57" spans="2:15" s="4" customFormat="1" ht="12.75">
      <c r="B57" s="4" t="s">
        <v>33</v>
      </c>
      <c r="C57" s="4">
        <v>19912540.786781505</v>
      </c>
      <c r="H57" s="63"/>
      <c r="I57" s="9"/>
      <c r="J57" s="9"/>
      <c r="K57" s="62"/>
      <c r="L57" s="62"/>
      <c r="M57" s="62"/>
      <c r="N57" s="62"/>
      <c r="O57" s="62"/>
    </row>
    <row r="58" spans="2:15" s="4" customFormat="1" ht="12.75">
      <c r="B58" s="4" t="s">
        <v>36</v>
      </c>
      <c r="C58" s="4">
        <v>18195980.942917287</v>
      </c>
      <c r="H58" s="63"/>
      <c r="I58" s="9"/>
      <c r="J58" s="9"/>
      <c r="K58" s="62"/>
      <c r="L58" s="62"/>
      <c r="M58" s="62"/>
      <c r="N58" s="62"/>
      <c r="O58" s="62"/>
    </row>
    <row r="59" spans="2:15" s="4" customFormat="1" ht="12.75">
      <c r="B59" s="4" t="s">
        <v>40</v>
      </c>
      <c r="C59" s="4">
        <v>17122897.261453085</v>
      </c>
      <c r="H59" s="63"/>
      <c r="I59" s="9"/>
      <c r="J59" s="9"/>
      <c r="K59" s="62"/>
      <c r="L59" s="62"/>
      <c r="M59" s="62"/>
      <c r="N59" s="62"/>
      <c r="O59" s="62"/>
    </row>
    <row r="60" spans="2:15" s="4" customFormat="1" ht="12.75">
      <c r="B60" s="4" t="s">
        <v>47</v>
      </c>
      <c r="C60" s="4">
        <v>16435680.539616672</v>
      </c>
      <c r="H60" s="63"/>
      <c r="I60" s="9"/>
      <c r="J60" s="9"/>
      <c r="K60" s="62"/>
      <c r="L60" s="62"/>
      <c r="M60" s="62"/>
      <c r="N60" s="62"/>
      <c r="O60" s="62"/>
    </row>
    <row r="61" spans="2:15" s="4" customFormat="1" ht="12.75">
      <c r="B61" s="4" t="s">
        <v>41</v>
      </c>
      <c r="C61" s="4">
        <v>15831548.640428703</v>
      </c>
      <c r="H61" s="63"/>
      <c r="I61" s="9"/>
      <c r="J61" s="9"/>
      <c r="K61" s="62"/>
      <c r="L61" s="62"/>
      <c r="M61" s="62"/>
      <c r="N61" s="62"/>
      <c r="O61" s="62"/>
    </row>
    <row r="62" spans="2:15" s="4" customFormat="1" ht="12.75">
      <c r="B62" s="4" t="s">
        <v>49</v>
      </c>
      <c r="C62" s="4">
        <v>15692017.000555485</v>
      </c>
      <c r="H62" s="63"/>
      <c r="I62" s="9"/>
      <c r="J62" s="9"/>
      <c r="K62" s="62"/>
      <c r="L62" s="62"/>
      <c r="M62" s="62"/>
      <c r="N62" s="62"/>
      <c r="O62" s="62"/>
    </row>
    <row r="63" spans="2:15" s="4" customFormat="1" ht="12.75">
      <c r="B63" s="4" t="s">
        <v>43</v>
      </c>
      <c r="C63" s="4">
        <v>15360851.19792374</v>
      </c>
      <c r="H63" s="63"/>
      <c r="I63" s="9"/>
      <c r="J63" s="9"/>
      <c r="K63" s="62"/>
      <c r="L63" s="62"/>
      <c r="M63" s="62"/>
      <c r="N63" s="62"/>
      <c r="O63" s="62"/>
    </row>
    <row r="64" spans="2:15" s="4" customFormat="1" ht="12.75">
      <c r="B64" s="4" t="s">
        <v>39</v>
      </c>
      <c r="C64" s="4">
        <v>14427797.369579528</v>
      </c>
      <c r="H64" s="63"/>
      <c r="I64" s="9"/>
      <c r="J64" s="9"/>
      <c r="K64" s="62"/>
      <c r="L64" s="62"/>
      <c r="M64" s="62"/>
      <c r="N64" s="62"/>
      <c r="O64" s="62"/>
    </row>
    <row r="65" spans="2:15" s="4" customFormat="1" ht="12.75">
      <c r="B65" s="4" t="s">
        <v>45</v>
      </c>
      <c r="C65" s="4">
        <v>12517027.743053993</v>
      </c>
      <c r="H65" s="63"/>
      <c r="I65" s="9"/>
      <c r="J65" s="9"/>
      <c r="K65" s="62"/>
      <c r="L65" s="62"/>
      <c r="M65" s="62"/>
      <c r="N65" s="62"/>
      <c r="O65" s="62"/>
    </row>
    <row r="66" spans="2:15" s="4" customFormat="1" ht="12.75">
      <c r="B66" s="4" t="s">
        <v>44</v>
      </c>
      <c r="C66" s="4">
        <v>10870767.630186688</v>
      </c>
      <c r="H66" s="63"/>
      <c r="I66" s="9"/>
      <c r="J66" s="9"/>
      <c r="K66" s="62"/>
      <c r="L66" s="62"/>
      <c r="M66" s="62"/>
      <c r="N66" s="62"/>
      <c r="O66" s="62"/>
    </row>
    <row r="67" spans="2:15" s="4" customFormat="1" ht="12.75">
      <c r="B67" s="4" t="s">
        <v>50</v>
      </c>
      <c r="C67" s="4">
        <v>8930930.9231614191</v>
      </c>
      <c r="H67" s="63"/>
      <c r="I67" s="9"/>
      <c r="J67" s="9"/>
      <c r="K67" s="62"/>
      <c r="L67" s="62"/>
      <c r="M67" s="62"/>
      <c r="N67" s="62"/>
      <c r="O67" s="62"/>
    </row>
    <row r="68" spans="2:15" s="4" customFormat="1" ht="12.75">
      <c r="B68" s="4" t="s">
        <v>48</v>
      </c>
      <c r="C68" s="4">
        <v>8430558.713274898</v>
      </c>
      <c r="H68" s="63"/>
      <c r="I68" s="9"/>
      <c r="J68" s="9"/>
      <c r="K68" s="62"/>
      <c r="L68" s="62"/>
      <c r="M68" s="62"/>
      <c r="N68" s="62"/>
      <c r="O68" s="62"/>
    </row>
    <row r="69" spans="2:15" s="4" customFormat="1" ht="12.75">
      <c r="B69" s="4" t="s">
        <v>46</v>
      </c>
      <c r="C69" s="4">
        <v>6480157.0253570499</v>
      </c>
      <c r="H69" s="63"/>
      <c r="I69" s="9"/>
      <c r="J69" s="9"/>
      <c r="K69" s="62"/>
      <c r="L69" s="62"/>
      <c r="M69" s="62"/>
      <c r="N69" s="62"/>
      <c r="O69" s="62"/>
    </row>
    <row r="70" spans="2:15" s="4" customFormat="1" ht="12.75">
      <c r="B70" s="4" t="s">
        <v>51</v>
      </c>
      <c r="C70" s="4">
        <v>0</v>
      </c>
      <c r="H70" s="63"/>
      <c r="I70" s="9"/>
      <c r="J70" s="9"/>
      <c r="K70" s="62"/>
      <c r="L70" s="62"/>
      <c r="M70" s="62"/>
      <c r="N70" s="62"/>
      <c r="O70" s="62"/>
    </row>
    <row r="71" spans="2:15" s="4" customFormat="1" ht="12.75">
      <c r="B71" s="116" t="s">
        <v>52</v>
      </c>
      <c r="C71" s="116">
        <f>SUM(C50:C70)</f>
        <v>482234513.43363506</v>
      </c>
      <c r="H71" s="63"/>
      <c r="I71" s="9"/>
      <c r="J71" s="9"/>
      <c r="K71" s="62"/>
      <c r="L71" s="62"/>
      <c r="M71" s="62"/>
      <c r="N71" s="62"/>
      <c r="O71" s="62"/>
    </row>
    <row r="72" spans="2:15" s="4" customFormat="1" ht="12.75">
      <c r="H72" s="63"/>
      <c r="I72" s="9"/>
      <c r="J72" s="9"/>
      <c r="K72" s="62"/>
      <c r="L72" s="62"/>
      <c r="M72" s="62"/>
      <c r="N72" s="62"/>
      <c r="O72" s="62"/>
    </row>
    <row r="73" spans="2:15" s="4" customFormat="1" ht="12.75">
      <c r="H73" s="63"/>
      <c r="I73" s="9"/>
      <c r="J73" s="9"/>
      <c r="K73" s="62"/>
      <c r="L73" s="62"/>
      <c r="M73" s="62"/>
      <c r="N73" s="62"/>
      <c r="O73" s="62"/>
    </row>
    <row r="74" spans="2:15" s="4" customFormat="1" ht="12.75">
      <c r="H74" s="63"/>
      <c r="I74" s="9"/>
      <c r="J74" s="9"/>
      <c r="K74" s="62"/>
      <c r="L74" s="62"/>
      <c r="M74" s="62"/>
      <c r="N74" s="62"/>
      <c r="O74" s="62"/>
    </row>
    <row r="75" spans="2:15" s="4" customFormat="1" ht="12.75">
      <c r="H75" s="63"/>
      <c r="I75" s="9"/>
      <c r="J75" s="9"/>
      <c r="K75" s="62"/>
      <c r="L75" s="62"/>
      <c r="M75" s="62"/>
      <c r="N75" s="62"/>
      <c r="O75" s="62"/>
    </row>
    <row r="76" spans="2:15" s="4" customFormat="1" ht="12.75">
      <c r="H76" s="63"/>
      <c r="I76" s="9"/>
      <c r="J76" s="9"/>
      <c r="K76" s="62"/>
      <c r="L76" s="62"/>
      <c r="M76" s="62"/>
      <c r="N76" s="62"/>
      <c r="O76" s="62"/>
    </row>
    <row r="77" spans="2:15" s="4" customFormat="1" ht="12.75">
      <c r="H77" s="63"/>
      <c r="I77" s="9"/>
      <c r="J77" s="9"/>
      <c r="K77" s="62"/>
      <c r="L77" s="62"/>
      <c r="M77" s="62"/>
      <c r="N77" s="62"/>
      <c r="O77" s="62"/>
    </row>
    <row r="78" spans="2:15" s="4" customFormat="1" ht="12.75">
      <c r="H78" s="63"/>
      <c r="I78" s="9"/>
      <c r="J78" s="9"/>
      <c r="K78" s="62"/>
      <c r="L78" s="62"/>
      <c r="M78" s="62"/>
      <c r="N78" s="62"/>
      <c r="O78" s="62"/>
    </row>
  </sheetData>
  <mergeCells count="2">
    <mergeCell ref="B7:B8"/>
    <mergeCell ref="B9:B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2C28C-9881-43CB-AC03-CBD5F098862F}">
  <dimension ref="A1:H80"/>
  <sheetViews>
    <sheetView workbookViewId="0">
      <pane ySplit="3" topLeftCell="A28" activePane="bottomLeft" state="frozen"/>
      <selection pane="bottomLeft" activeCell="A3" sqref="A3:F3"/>
    </sheetView>
  </sheetViews>
  <sheetFormatPr defaultColWidth="8" defaultRowHeight="14.25"/>
  <cols>
    <col min="1" max="1" width="46.875" style="332" customWidth="1"/>
    <col min="2" max="2" width="16" style="332" customWidth="1"/>
    <col min="3" max="3" width="16.625" style="332" customWidth="1"/>
    <col min="4" max="4" width="16" style="332" customWidth="1"/>
    <col min="5" max="5" width="16.875" style="332" customWidth="1"/>
    <col min="6" max="6" width="18.75" style="332" customWidth="1"/>
    <col min="7" max="16384" width="8" style="332"/>
  </cols>
  <sheetData>
    <row r="1" spans="1:8" ht="15.75">
      <c r="A1" s="346" t="s">
        <v>198</v>
      </c>
      <c r="B1" s="331"/>
    </row>
    <row r="3" spans="1:8" ht="34.5" customHeight="1">
      <c r="A3" s="333" t="s">
        <v>54</v>
      </c>
      <c r="B3" s="356" t="s">
        <v>55</v>
      </c>
      <c r="C3" s="356" t="s">
        <v>56</v>
      </c>
      <c r="D3" s="356" t="s">
        <v>57</v>
      </c>
      <c r="E3" s="356" t="s">
        <v>58</v>
      </c>
      <c r="F3" s="357" t="s">
        <v>6</v>
      </c>
    </row>
    <row r="4" spans="1:8" ht="6.75" customHeight="1"/>
    <row r="5" spans="1:8">
      <c r="A5" s="347" t="s">
        <v>59</v>
      </c>
      <c r="B5" s="347"/>
      <c r="C5" s="348">
        <v>20300000</v>
      </c>
      <c r="D5" s="348">
        <v>199000000</v>
      </c>
      <c r="E5" s="348">
        <v>1789022</v>
      </c>
      <c r="F5" s="349">
        <v>221089022</v>
      </c>
      <c r="H5" s="332" t="str">
        <f>IFERROR(VLOOKUP(A5,'[2]Remap donor name'!A:B,2,FALSE),"")</f>
        <v/>
      </c>
    </row>
    <row r="6" spans="1:8">
      <c r="A6" s="347" t="s">
        <v>64</v>
      </c>
      <c r="B6" s="347"/>
      <c r="C6" s="348">
        <v>22062109.290000007</v>
      </c>
      <c r="D6" s="348"/>
      <c r="E6" s="348">
        <v>1970514.9100000001</v>
      </c>
      <c r="F6" s="349">
        <v>24032624.200000007</v>
      </c>
      <c r="H6" s="332" t="str">
        <f>IFERROR(VLOOKUP(A6,'[2]Remap donor name'!A:B,2,FALSE),"")</f>
        <v/>
      </c>
    </row>
    <row r="7" spans="1:8">
      <c r="A7" s="347" t="s">
        <v>60</v>
      </c>
      <c r="B7" s="347"/>
      <c r="C7" s="348"/>
      <c r="D7" s="348"/>
      <c r="E7" s="348">
        <v>17025315.369999997</v>
      </c>
      <c r="F7" s="349">
        <v>17025315.369999997</v>
      </c>
      <c r="H7" s="332" t="str">
        <f>IFERROR(VLOOKUP(A7,'[2]Remap donor name'!A:B,2,FALSE),"")</f>
        <v/>
      </c>
    </row>
    <row r="8" spans="1:8">
      <c r="A8" s="347" t="s">
        <v>62</v>
      </c>
      <c r="B8" s="347"/>
      <c r="C8" s="348"/>
      <c r="D8" s="348"/>
      <c r="E8" s="348">
        <v>15324188.98</v>
      </c>
      <c r="F8" s="349">
        <v>15324188.98</v>
      </c>
      <c r="H8" s="332" t="str">
        <f>IFERROR(VLOOKUP(A8,'[2]Remap donor name'!A:B,2,FALSE),"")</f>
        <v/>
      </c>
    </row>
    <row r="9" spans="1:8">
      <c r="A9" s="347" t="s">
        <v>77</v>
      </c>
      <c r="B9" s="347"/>
      <c r="C9" s="348">
        <v>2202643.17</v>
      </c>
      <c r="D9" s="348">
        <v>4045307.4499999997</v>
      </c>
      <c r="E9" s="348">
        <v>5148742.6100000003</v>
      </c>
      <c r="F9" s="349">
        <v>11396693.23</v>
      </c>
      <c r="H9" s="332" t="str">
        <f>IFERROR(VLOOKUP(A9,'[2]Remap donor name'!A:B,2,FALSE),"")</f>
        <v/>
      </c>
    </row>
    <row r="10" spans="1:8">
      <c r="A10" s="347" t="s">
        <v>71</v>
      </c>
      <c r="B10" s="347"/>
      <c r="C10" s="348">
        <v>4912663.76</v>
      </c>
      <c r="D10" s="348">
        <v>3820960.7100000004</v>
      </c>
      <c r="E10" s="348">
        <v>2184600.54</v>
      </c>
      <c r="F10" s="349">
        <v>10918225.010000002</v>
      </c>
      <c r="H10" s="332" t="str">
        <f>IFERROR(VLOOKUP(A10,'[2]Remap donor name'!A:B,2,FALSE),"")</f>
        <v/>
      </c>
    </row>
    <row r="11" spans="1:8">
      <c r="A11" s="347" t="s">
        <v>61</v>
      </c>
      <c r="B11" s="347"/>
      <c r="C11" s="348"/>
      <c r="D11" s="348"/>
      <c r="E11" s="348">
        <v>8780258.1699999999</v>
      </c>
      <c r="F11" s="349">
        <v>8780258.1699999999</v>
      </c>
      <c r="H11" s="332" t="str">
        <f>IFERROR(VLOOKUP(A11,'[2]Remap donor name'!A:B,2,FALSE),"")</f>
        <v/>
      </c>
    </row>
    <row r="12" spans="1:8">
      <c r="A12" s="347" t="s">
        <v>66</v>
      </c>
      <c r="B12" s="347"/>
      <c r="C12" s="348">
        <v>6230587.4100000001</v>
      </c>
      <c r="D12" s="348"/>
      <c r="E12" s="348"/>
      <c r="F12" s="349">
        <v>6230587.4100000001</v>
      </c>
      <c r="H12" s="332" t="str">
        <f>IFERROR(VLOOKUP(A12,'[2]Remap donor name'!A:B,2,FALSE),"")</f>
        <v/>
      </c>
    </row>
    <row r="13" spans="1:8">
      <c r="A13" s="347" t="s">
        <v>70</v>
      </c>
      <c r="B13" s="347"/>
      <c r="C13" s="348">
        <v>1177394.03</v>
      </c>
      <c r="D13" s="348">
        <v>4877084.5300000012</v>
      </c>
      <c r="E13" s="348">
        <v>79227.56</v>
      </c>
      <c r="F13" s="349">
        <v>6133706.120000001</v>
      </c>
      <c r="H13" s="332" t="str">
        <f>IFERROR(VLOOKUP(A13,'[2]Remap donor name'!A:B,2,FALSE),"")</f>
        <v/>
      </c>
    </row>
    <row r="14" spans="1:8">
      <c r="A14" s="347" t="s">
        <v>67</v>
      </c>
      <c r="B14" s="347"/>
      <c r="C14" s="348"/>
      <c r="D14" s="348"/>
      <c r="E14" s="348">
        <v>6121354.1699999999</v>
      </c>
      <c r="F14" s="349">
        <v>6121354.1699999999</v>
      </c>
      <c r="H14" s="332" t="str">
        <f>IFERROR(VLOOKUP(A14,'[2]Remap donor name'!A:B,2,FALSE),"")</f>
        <v/>
      </c>
    </row>
    <row r="15" spans="1:8">
      <c r="A15" s="347" t="s">
        <v>65</v>
      </c>
      <c r="B15" s="347"/>
      <c r="C15" s="348">
        <v>538533.68000000005</v>
      </c>
      <c r="D15" s="348"/>
      <c r="E15" s="348">
        <v>5540167.5999999996</v>
      </c>
      <c r="F15" s="349">
        <v>6078701.2799999993</v>
      </c>
      <c r="H15" s="332" t="str">
        <f>IFERROR(VLOOKUP(A15,'[2]Remap donor name'!A:B,2,FALSE),"")</f>
        <v/>
      </c>
    </row>
    <row r="16" spans="1:8">
      <c r="A16" s="347" t="s">
        <v>74</v>
      </c>
      <c r="B16" s="347"/>
      <c r="C16" s="348"/>
      <c r="D16" s="348">
        <v>5668233.7699999996</v>
      </c>
      <c r="E16" s="348"/>
      <c r="F16" s="349">
        <v>5668233.7699999996</v>
      </c>
      <c r="H16" s="332" t="str">
        <f>IFERROR(VLOOKUP(A16,'[2]Remap donor name'!A:B,2,FALSE),"")</f>
        <v/>
      </c>
    </row>
    <row r="17" spans="1:8">
      <c r="A17" s="347" t="s">
        <v>89</v>
      </c>
      <c r="B17" s="347"/>
      <c r="C17" s="348"/>
      <c r="D17" s="348"/>
      <c r="E17" s="348">
        <v>4441600</v>
      </c>
      <c r="F17" s="349">
        <v>4441600</v>
      </c>
      <c r="H17" s="332" t="str">
        <f>IFERROR(VLOOKUP(A17,'[2]Remap donor name'!A:B,2,FALSE),"")</f>
        <v/>
      </c>
    </row>
    <row r="18" spans="1:8">
      <c r="A18" s="347" t="s">
        <v>80</v>
      </c>
      <c r="B18" s="347"/>
      <c r="C18" s="348"/>
      <c r="D18" s="348">
        <v>4365000</v>
      </c>
      <c r="E18" s="348"/>
      <c r="F18" s="349">
        <v>4365000</v>
      </c>
      <c r="H18" s="332" t="str">
        <f>IFERROR(VLOOKUP(A18,'[2]Remap donor name'!A:B,2,FALSE),"")</f>
        <v/>
      </c>
    </row>
    <row r="19" spans="1:8">
      <c r="A19" s="347" t="s">
        <v>101</v>
      </c>
      <c r="B19" s="347"/>
      <c r="C19" s="348">
        <v>269687.15999999997</v>
      </c>
      <c r="D19" s="348">
        <v>53249.86</v>
      </c>
      <c r="E19" s="348">
        <v>3576530.71</v>
      </c>
      <c r="F19" s="349">
        <v>3899467.73</v>
      </c>
      <c r="H19" s="332" t="str">
        <f>IFERROR(VLOOKUP(A19,'[2]Remap donor name'!A:B,2,FALSE),"")</f>
        <v/>
      </c>
    </row>
    <row r="20" spans="1:8">
      <c r="A20" s="347" t="s">
        <v>87</v>
      </c>
      <c r="B20" s="347"/>
      <c r="C20" s="348"/>
      <c r="D20" s="348">
        <v>3128371.09</v>
      </c>
      <c r="E20" s="348"/>
      <c r="F20" s="349">
        <v>3128371.09</v>
      </c>
      <c r="H20" s="332" t="str">
        <f>IFERROR(VLOOKUP(A20,'[2]Remap donor name'!A:B,2,FALSE),"")</f>
        <v/>
      </c>
    </row>
    <row r="21" spans="1:8">
      <c r="A21" s="347" t="s">
        <v>69</v>
      </c>
      <c r="B21" s="347"/>
      <c r="C21" s="348">
        <v>3102378.49</v>
      </c>
      <c r="D21" s="348"/>
      <c r="E21" s="348"/>
      <c r="F21" s="349">
        <v>3102378.49</v>
      </c>
      <c r="H21" s="332" t="str">
        <f>IFERROR(VLOOKUP(A21,'[2]Remap donor name'!A:B,2,FALSE),"")</f>
        <v/>
      </c>
    </row>
    <row r="22" spans="1:8">
      <c r="A22" s="347" t="s">
        <v>75</v>
      </c>
      <c r="B22" s="347"/>
      <c r="C22" s="348"/>
      <c r="D22" s="348">
        <v>2766244.44</v>
      </c>
      <c r="E22" s="348"/>
      <c r="F22" s="349">
        <v>2766244.44</v>
      </c>
      <c r="H22" s="332" t="str">
        <f>IFERROR(VLOOKUP(A22,'[2]Remap donor name'!A:B,2,FALSE),"")</f>
        <v/>
      </c>
    </row>
    <row r="23" spans="1:8">
      <c r="A23" s="347" t="s">
        <v>86</v>
      </c>
      <c r="B23" s="347"/>
      <c r="C23" s="348"/>
      <c r="D23" s="348"/>
      <c r="E23" s="348">
        <v>2120890.7599999998</v>
      </c>
      <c r="F23" s="349">
        <v>2120890.7599999998</v>
      </c>
      <c r="H23" s="332" t="str">
        <f>IFERROR(VLOOKUP(A23,'[2]Remap donor name'!A:B,2,FALSE),"")</f>
        <v/>
      </c>
    </row>
    <row r="24" spans="1:8">
      <c r="A24" s="347" t="s">
        <v>83</v>
      </c>
      <c r="B24" s="347"/>
      <c r="C24" s="348"/>
      <c r="D24" s="348">
        <v>1996783.2000000002</v>
      </c>
      <c r="E24" s="348">
        <v>95731.239999999991</v>
      </c>
      <c r="F24" s="349">
        <v>2092514.4400000002</v>
      </c>
      <c r="H24" s="332" t="str">
        <f>IFERROR(VLOOKUP(A24,'[2]Remap donor name'!A:B,2,FALSE),"")</f>
        <v/>
      </c>
    </row>
    <row r="25" spans="1:8">
      <c r="A25" s="347" t="s">
        <v>93</v>
      </c>
      <c r="B25" s="347"/>
      <c r="C25" s="348"/>
      <c r="D25" s="348"/>
      <c r="E25" s="348">
        <v>2075138.74</v>
      </c>
      <c r="F25" s="349">
        <v>2075138.74</v>
      </c>
      <c r="H25" s="332" t="str">
        <f>IFERROR(VLOOKUP(A25,'[2]Remap donor name'!A:B,2,FALSE),"")</f>
        <v/>
      </c>
    </row>
    <row r="26" spans="1:8">
      <c r="A26" s="347" t="s">
        <v>91</v>
      </c>
      <c r="B26" s="347"/>
      <c r="C26" s="348"/>
      <c r="D26" s="348">
        <v>1979983.7300000004</v>
      </c>
      <c r="E26" s="348">
        <v>64982.5</v>
      </c>
      <c r="F26" s="349">
        <v>2044966.2300000004</v>
      </c>
      <c r="H26" s="332" t="str">
        <f>IFERROR(VLOOKUP(A26,'[2]Remap donor name'!A:B,2,FALSE),"")</f>
        <v/>
      </c>
    </row>
    <row r="27" spans="1:8">
      <c r="A27" s="347" t="s">
        <v>73</v>
      </c>
      <c r="B27" s="347"/>
      <c r="C27" s="348">
        <v>749596.78</v>
      </c>
      <c r="D27" s="348">
        <v>320170.76</v>
      </c>
      <c r="E27" s="348"/>
      <c r="F27" s="349">
        <v>1069767.54</v>
      </c>
      <c r="H27" s="332" t="str">
        <f>IFERROR(VLOOKUP(A27,'[2]Remap donor name'!A:B,2,FALSE),"")</f>
        <v/>
      </c>
    </row>
    <row r="28" spans="1:8">
      <c r="A28" s="347" t="s">
        <v>81</v>
      </c>
      <c r="B28" s="347"/>
      <c r="C28" s="348"/>
      <c r="D28" s="348"/>
      <c r="E28" s="348">
        <v>1018652.8</v>
      </c>
      <c r="F28" s="349">
        <v>1018652.8</v>
      </c>
      <c r="H28" s="332" t="str">
        <f>IFERROR(VLOOKUP(A28,'[2]Remap donor name'!A:B,2,FALSE),"")</f>
        <v/>
      </c>
    </row>
    <row r="29" spans="1:8">
      <c r="A29" s="347" t="s">
        <v>199</v>
      </c>
      <c r="B29" s="347"/>
      <c r="C29" s="348"/>
      <c r="D29" s="348">
        <v>1000000</v>
      </c>
      <c r="E29" s="348"/>
      <c r="F29" s="349">
        <v>1000000</v>
      </c>
      <c r="H29" s="332" t="str">
        <f>IFERROR(VLOOKUP(A29,'[2]Remap donor name'!A:B,2,FALSE),"")</f>
        <v/>
      </c>
    </row>
    <row r="30" spans="1:8">
      <c r="A30" s="347" t="s">
        <v>103</v>
      </c>
      <c r="B30" s="347"/>
      <c r="C30" s="348"/>
      <c r="D30" s="348"/>
      <c r="E30" s="348">
        <v>999822</v>
      </c>
      <c r="F30" s="349">
        <v>999822</v>
      </c>
      <c r="H30" s="332" t="str">
        <f>IFERROR(VLOOKUP(A30,'[2]Remap donor name'!A:B,2,FALSE),"")</f>
        <v/>
      </c>
    </row>
    <row r="31" spans="1:8">
      <c r="A31" s="347" t="s">
        <v>186</v>
      </c>
      <c r="B31" s="347"/>
      <c r="C31" s="348"/>
      <c r="D31" s="348"/>
      <c r="E31" s="348">
        <v>857880</v>
      </c>
      <c r="F31" s="349">
        <v>857880</v>
      </c>
      <c r="H31" s="332" t="str">
        <f>IFERROR(VLOOKUP(A31,'[2]Remap donor name'!A:B,2,FALSE),"")</f>
        <v/>
      </c>
    </row>
    <row r="32" spans="1:8">
      <c r="A32" s="347" t="s">
        <v>72</v>
      </c>
      <c r="B32" s="347"/>
      <c r="C32" s="348"/>
      <c r="D32" s="348">
        <v>449276.66</v>
      </c>
      <c r="E32" s="348">
        <v>125967</v>
      </c>
      <c r="F32" s="349">
        <v>575243.65999999992</v>
      </c>
      <c r="H32" s="332" t="str">
        <f>IFERROR(VLOOKUP(A32,'[2]Remap donor name'!A:B,2,FALSE),"")</f>
        <v/>
      </c>
    </row>
    <row r="33" spans="1:8">
      <c r="A33" s="347" t="s">
        <v>200</v>
      </c>
      <c r="B33" s="347"/>
      <c r="C33" s="348"/>
      <c r="D33" s="348"/>
      <c r="E33" s="348">
        <v>529032</v>
      </c>
      <c r="F33" s="349">
        <v>529032</v>
      </c>
      <c r="H33" s="332" t="str">
        <f>IFERROR(VLOOKUP(A33,'[2]Remap donor name'!A:B,2,FALSE),"")</f>
        <v/>
      </c>
    </row>
    <row r="34" spans="1:8">
      <c r="A34" s="347" t="s">
        <v>109</v>
      </c>
      <c r="B34" s="347"/>
      <c r="C34" s="348"/>
      <c r="D34" s="348"/>
      <c r="E34" s="348">
        <v>500117.94</v>
      </c>
      <c r="F34" s="349">
        <v>500117.94</v>
      </c>
      <c r="H34" s="332" t="str">
        <f>IFERROR(VLOOKUP(A34,'[2]Remap donor name'!A:B,2,FALSE),"")</f>
        <v/>
      </c>
    </row>
    <row r="35" spans="1:8">
      <c r="A35" s="347" t="s">
        <v>96</v>
      </c>
      <c r="B35" s="347"/>
      <c r="C35" s="348"/>
      <c r="D35" s="348"/>
      <c r="E35" s="348">
        <v>412650.18000000005</v>
      </c>
      <c r="F35" s="349">
        <v>412650.18000000005</v>
      </c>
      <c r="H35" s="332" t="str">
        <f>IFERROR(VLOOKUP(A35,'[2]Remap donor name'!A:B,2,FALSE),"")</f>
        <v/>
      </c>
    </row>
    <row r="36" spans="1:8">
      <c r="A36" s="347" t="s">
        <v>63</v>
      </c>
      <c r="B36" s="347"/>
      <c r="C36" s="348"/>
      <c r="D36" s="348"/>
      <c r="E36" s="348">
        <v>359401.81</v>
      </c>
      <c r="F36" s="349">
        <v>359401.81</v>
      </c>
      <c r="H36" s="332" t="str">
        <f>IFERROR(VLOOKUP(A36,'[2]Remap donor name'!A:B,2,FALSE),"")</f>
        <v/>
      </c>
    </row>
    <row r="37" spans="1:8">
      <c r="A37" s="347" t="s">
        <v>121</v>
      </c>
      <c r="B37" s="347"/>
      <c r="C37" s="348"/>
      <c r="D37" s="348">
        <v>61252.61</v>
      </c>
      <c r="E37" s="348">
        <v>205775.69</v>
      </c>
      <c r="F37" s="349">
        <v>267028.3</v>
      </c>
      <c r="H37" s="332" t="str">
        <f>IFERROR(VLOOKUP(A37,'[2]Remap donor name'!A:B,2,FALSE),"")</f>
        <v/>
      </c>
    </row>
    <row r="38" spans="1:8">
      <c r="A38" s="347" t="s">
        <v>201</v>
      </c>
      <c r="B38" s="347"/>
      <c r="C38" s="348"/>
      <c r="D38" s="348">
        <v>58216.03</v>
      </c>
      <c r="E38" s="348">
        <v>159858</v>
      </c>
      <c r="F38" s="349">
        <v>218074.03</v>
      </c>
      <c r="H38" s="332" t="str">
        <f>IFERROR(VLOOKUP(A38,'[2]Remap donor name'!A:B,2,FALSE),"")</f>
        <v/>
      </c>
    </row>
    <row r="39" spans="1:8">
      <c r="A39" s="347" t="s">
        <v>115</v>
      </c>
      <c r="B39" s="347"/>
      <c r="C39" s="348">
        <v>211118.93</v>
      </c>
      <c r="D39" s="348"/>
      <c r="E39" s="348"/>
      <c r="F39" s="349">
        <v>211118.93</v>
      </c>
      <c r="H39" s="332" t="str">
        <f>IFERROR(VLOOKUP(A39,'[2]Remap donor name'!A:B,2,FALSE),"")</f>
        <v/>
      </c>
    </row>
    <row r="40" spans="1:8">
      <c r="A40" s="347" t="s">
        <v>106</v>
      </c>
      <c r="B40" s="347"/>
      <c r="C40" s="348">
        <v>3787.81</v>
      </c>
      <c r="D40" s="348"/>
      <c r="E40" s="348">
        <v>196837.71999999997</v>
      </c>
      <c r="F40" s="349">
        <v>200625.52999999997</v>
      </c>
      <c r="H40" s="332" t="str">
        <f>IFERROR(VLOOKUP(A40,'[2]Remap donor name'!A:B,2,FALSE),"")</f>
        <v/>
      </c>
    </row>
    <row r="41" spans="1:8">
      <c r="A41" s="347" t="s">
        <v>113</v>
      </c>
      <c r="B41" s="347"/>
      <c r="C41" s="348"/>
      <c r="D41" s="348"/>
      <c r="E41" s="348">
        <v>162412.5</v>
      </c>
      <c r="F41" s="349">
        <v>162412.5</v>
      </c>
      <c r="H41" s="332" t="str">
        <f>IFERROR(VLOOKUP(A41,'[2]Remap donor name'!A:B,2,FALSE),"")</f>
        <v/>
      </c>
    </row>
    <row r="42" spans="1:8">
      <c r="A42" s="347" t="s">
        <v>97</v>
      </c>
      <c r="B42" s="347"/>
      <c r="C42" s="348"/>
      <c r="D42" s="348"/>
      <c r="E42" s="348">
        <v>153928.04999999999</v>
      </c>
      <c r="F42" s="349">
        <v>153928.04999999999</v>
      </c>
      <c r="H42" s="332" t="str">
        <f>IFERROR(VLOOKUP(A42,'[2]Remap donor name'!A:B,2,FALSE),"")</f>
        <v/>
      </c>
    </row>
    <row r="43" spans="1:8">
      <c r="A43" s="347" t="s">
        <v>92</v>
      </c>
      <c r="B43" s="347"/>
      <c r="C43" s="348"/>
      <c r="D43" s="348"/>
      <c r="E43" s="348">
        <v>150690.07999999999</v>
      </c>
      <c r="F43" s="349">
        <v>150690.07999999999</v>
      </c>
      <c r="H43" s="332" t="str">
        <f>IFERROR(VLOOKUP(A43,'[2]Remap donor name'!A:B,2,FALSE),"")</f>
        <v/>
      </c>
    </row>
    <row r="44" spans="1:8">
      <c r="A44" s="347" t="s">
        <v>90</v>
      </c>
      <c r="B44" s="347"/>
      <c r="C44" s="348"/>
      <c r="D44" s="348"/>
      <c r="E44" s="348">
        <v>139848.5</v>
      </c>
      <c r="F44" s="349">
        <v>139848.5</v>
      </c>
      <c r="H44" s="332" t="str">
        <f>IFERROR(VLOOKUP(A44,'[2]Remap donor name'!A:B,2,FALSE),"")</f>
        <v/>
      </c>
    </row>
    <row r="45" spans="1:8">
      <c r="A45" s="347" t="s">
        <v>98</v>
      </c>
      <c r="B45" s="347"/>
      <c r="C45" s="348">
        <v>312.76</v>
      </c>
      <c r="D45" s="348">
        <v>1529.1100000000001</v>
      </c>
      <c r="E45" s="348">
        <v>133768.04</v>
      </c>
      <c r="F45" s="349">
        <v>135609.91</v>
      </c>
      <c r="H45" s="332" t="str">
        <f>IFERROR(VLOOKUP(A45,'[2]Remap donor name'!A:B,2,FALSE),"")</f>
        <v/>
      </c>
    </row>
    <row r="46" spans="1:8">
      <c r="A46" s="347" t="s">
        <v>202</v>
      </c>
      <c r="B46" s="347"/>
      <c r="C46" s="348"/>
      <c r="D46" s="348"/>
      <c r="E46" s="348">
        <v>104796</v>
      </c>
      <c r="F46" s="349">
        <v>104796</v>
      </c>
      <c r="H46" s="332" t="str">
        <f>IFERROR(VLOOKUP(A46,'[2]Remap donor name'!A:B,2,FALSE),"")</f>
        <v/>
      </c>
    </row>
    <row r="47" spans="1:8">
      <c r="A47" s="347" t="s">
        <v>126</v>
      </c>
      <c r="B47" s="347"/>
      <c r="C47" s="348"/>
      <c r="D47" s="348"/>
      <c r="E47" s="348">
        <v>102373.13</v>
      </c>
      <c r="F47" s="349">
        <v>102373.13</v>
      </c>
      <c r="H47" s="332" t="str">
        <f>IFERROR(VLOOKUP(A47,'[2]Remap donor name'!A:B,2,FALSE),"")</f>
        <v/>
      </c>
    </row>
    <row r="48" spans="1:8">
      <c r="A48" s="347" t="s">
        <v>192</v>
      </c>
      <c r="B48" s="347"/>
      <c r="C48" s="348"/>
      <c r="D48" s="348"/>
      <c r="E48" s="348">
        <v>66038.16</v>
      </c>
      <c r="F48" s="349">
        <v>66038.16</v>
      </c>
      <c r="H48" s="332" t="str">
        <f>IFERROR(VLOOKUP(A48,'[2]Remap donor name'!A:B,2,FALSE),"")</f>
        <v/>
      </c>
    </row>
    <row r="49" spans="1:8">
      <c r="A49" s="347" t="s">
        <v>174</v>
      </c>
      <c r="B49" s="347"/>
      <c r="C49" s="348"/>
      <c r="D49" s="348"/>
      <c r="E49" s="348">
        <v>11147.26</v>
      </c>
      <c r="F49" s="349">
        <v>11147.26</v>
      </c>
      <c r="H49" s="332" t="str">
        <f>IFERROR(VLOOKUP(A49,'[2]Remap donor name'!A:B,2,FALSE),"")</f>
        <v/>
      </c>
    </row>
    <row r="50" spans="1:8">
      <c r="A50" s="347" t="s">
        <v>88</v>
      </c>
      <c r="B50" s="347"/>
      <c r="C50" s="348">
        <v>901.3599999999999</v>
      </c>
      <c r="D50" s="348"/>
      <c r="E50" s="348">
        <v>46.54</v>
      </c>
      <c r="F50" s="349">
        <v>947.89999999999986</v>
      </c>
      <c r="H50" s="332" t="str">
        <f>IFERROR(VLOOKUP(A50,'[2]Remap donor name'!A:B,2,FALSE),"")</f>
        <v/>
      </c>
    </row>
    <row r="51" spans="1:8">
      <c r="A51" s="351" t="s">
        <v>134</v>
      </c>
      <c r="B51" s="351"/>
      <c r="C51" s="348">
        <v>14832.66</v>
      </c>
      <c r="D51" s="348">
        <v>9903.0700000000015</v>
      </c>
      <c r="E51" s="348">
        <v>62676.76</v>
      </c>
      <c r="F51" s="349">
        <v>87412.489999999991</v>
      </c>
      <c r="H51" s="332" t="str">
        <f>IFERROR(VLOOKUP(A51,'[2]Remap donor name'!A:B,2,FALSE),"")</f>
        <v/>
      </c>
    </row>
    <row r="52" spans="1:8" ht="6.75" customHeight="1">
      <c r="A52" s="347"/>
      <c r="B52" s="347"/>
      <c r="C52" s="348"/>
      <c r="D52" s="348"/>
      <c r="E52" s="348"/>
      <c r="F52" s="349"/>
    </row>
    <row r="53" spans="1:8">
      <c r="A53" s="352" t="s">
        <v>135</v>
      </c>
      <c r="B53" s="352"/>
      <c r="C53" s="353">
        <v>182750434.01999998</v>
      </c>
      <c r="D53" s="353">
        <v>518679950.53999996</v>
      </c>
      <c r="E53" s="353">
        <v>197506485.51000005</v>
      </c>
      <c r="F53" s="353">
        <v>378170100.33000004</v>
      </c>
    </row>
    <row r="54" spans="1:8" ht="7.5" customHeight="1">
      <c r="A54" s="347"/>
      <c r="B54" s="347"/>
      <c r="C54" s="348"/>
      <c r="D54" s="348"/>
      <c r="E54" s="348"/>
      <c r="F54" s="348"/>
    </row>
    <row r="55" spans="1:8" ht="15" customHeight="1">
      <c r="A55" s="347" t="s">
        <v>136</v>
      </c>
      <c r="B55" s="348">
        <f>B57-B53</f>
        <v>82659873</v>
      </c>
      <c r="C55" s="348">
        <f t="shared" ref="C55:F55" si="0">C57-C53</f>
        <v>-102483626.01999998</v>
      </c>
      <c r="D55" s="348">
        <f t="shared" si="0"/>
        <v>-299617647.53999996</v>
      </c>
      <c r="E55" s="348">
        <f t="shared" si="0"/>
        <v>-119741190.51000005</v>
      </c>
      <c r="F55" s="349">
        <f t="shared" si="0"/>
        <v>81584178.669999957</v>
      </c>
    </row>
    <row r="56" spans="1:8" ht="7.5" customHeight="1">
      <c r="A56" s="347"/>
      <c r="B56" s="347"/>
      <c r="C56" s="348"/>
      <c r="D56" s="348"/>
      <c r="E56" s="348"/>
      <c r="F56" s="348"/>
    </row>
    <row r="57" spans="1:8">
      <c r="A57" s="354" t="s">
        <v>6</v>
      </c>
      <c r="B57" s="355">
        <v>82659873</v>
      </c>
      <c r="C57" s="355">
        <v>80266808</v>
      </c>
      <c r="D57" s="355">
        <v>219062303</v>
      </c>
      <c r="E57" s="355">
        <v>77765295</v>
      </c>
      <c r="F57" s="355">
        <v>459754279</v>
      </c>
    </row>
    <row r="59" spans="1:8">
      <c r="A59" s="342" t="s">
        <v>137</v>
      </c>
    </row>
    <row r="60" spans="1:8">
      <c r="A60" s="342" t="s">
        <v>138</v>
      </c>
    </row>
    <row r="61" spans="1:8">
      <c r="A61" s="342" t="s">
        <v>203</v>
      </c>
    </row>
    <row r="62" spans="1:8" ht="24.75" customHeight="1">
      <c r="A62" s="366" t="s">
        <v>204</v>
      </c>
      <c r="B62" s="366"/>
      <c r="C62" s="366"/>
      <c r="D62" s="366"/>
      <c r="E62" s="366"/>
      <c r="F62" s="366"/>
    </row>
    <row r="66" spans="1:6">
      <c r="C66" s="341"/>
      <c r="D66" s="341"/>
      <c r="E66" s="341"/>
      <c r="F66" s="341"/>
    </row>
    <row r="67" spans="1:6" ht="15">
      <c r="A67" s="337"/>
      <c r="B67" s="337"/>
      <c r="C67" s="335"/>
      <c r="D67" s="335"/>
      <c r="E67" s="335"/>
      <c r="F67" s="336"/>
    </row>
    <row r="68" spans="1:6" ht="15">
      <c r="A68" s="334"/>
      <c r="B68" s="334"/>
      <c r="C68" s="335"/>
      <c r="D68" s="335"/>
      <c r="E68" s="335"/>
      <c r="F68" s="336"/>
    </row>
    <row r="69" spans="1:6" ht="15">
      <c r="A69" s="334"/>
      <c r="B69" s="334"/>
      <c r="C69" s="335"/>
      <c r="D69" s="335"/>
      <c r="E69" s="335"/>
      <c r="F69" s="336"/>
    </row>
    <row r="70" spans="1:6" ht="15">
      <c r="A70" s="334"/>
      <c r="B70" s="334"/>
      <c r="C70" s="335"/>
      <c r="D70" s="335"/>
      <c r="E70" s="335"/>
      <c r="F70" s="336"/>
    </row>
    <row r="71" spans="1:6" ht="15">
      <c r="A71" s="334"/>
      <c r="B71" s="334"/>
      <c r="C71" s="335"/>
      <c r="D71" s="335"/>
      <c r="E71" s="335"/>
      <c r="F71" s="336"/>
    </row>
    <row r="72" spans="1:6" ht="15">
      <c r="A72" s="334"/>
      <c r="B72" s="334"/>
      <c r="C72" s="335"/>
      <c r="D72" s="335"/>
      <c r="E72" s="335"/>
      <c r="F72" s="336"/>
    </row>
    <row r="73" spans="1:6" ht="15">
      <c r="A73" s="334"/>
      <c r="B73" s="334"/>
      <c r="C73" s="335"/>
      <c r="D73" s="335"/>
      <c r="E73" s="335"/>
      <c r="F73" s="336"/>
    </row>
    <row r="74" spans="1:6" ht="15">
      <c r="A74" s="334"/>
      <c r="B74" s="334"/>
      <c r="C74" s="335"/>
      <c r="D74" s="335"/>
      <c r="E74" s="335"/>
      <c r="F74" s="336"/>
    </row>
    <row r="75" spans="1:6" ht="15">
      <c r="A75" s="334"/>
      <c r="B75" s="334"/>
      <c r="C75" s="335"/>
      <c r="D75" s="335"/>
      <c r="E75" s="335"/>
      <c r="F75" s="336"/>
    </row>
    <row r="76" spans="1:6" ht="15">
      <c r="A76" s="334"/>
      <c r="B76" s="334"/>
      <c r="C76" s="335"/>
      <c r="D76" s="335"/>
      <c r="E76" s="335"/>
      <c r="F76" s="336"/>
    </row>
    <row r="77" spans="1:6" ht="15">
      <c r="A77" s="334"/>
      <c r="B77" s="334"/>
      <c r="C77" s="335"/>
      <c r="D77" s="335"/>
      <c r="E77" s="335"/>
      <c r="F77" s="336"/>
    </row>
    <row r="78" spans="1:6" ht="15">
      <c r="A78" s="334"/>
      <c r="B78" s="334"/>
      <c r="C78" s="335"/>
      <c r="D78" s="335"/>
      <c r="E78" s="335"/>
      <c r="F78" s="336"/>
    </row>
    <row r="79" spans="1:6" ht="15">
      <c r="A79" s="334"/>
      <c r="B79" s="334"/>
      <c r="C79" s="335"/>
      <c r="D79" s="335"/>
      <c r="E79" s="335"/>
      <c r="F79" s="336"/>
    </row>
    <row r="80" spans="1:6" ht="15">
      <c r="A80" s="334"/>
      <c r="B80" s="334"/>
      <c r="C80" s="335"/>
      <c r="D80" s="335"/>
      <c r="E80" s="335"/>
      <c r="F80" s="336"/>
    </row>
  </sheetData>
  <mergeCells count="1">
    <mergeCell ref="A62:F6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B47F7-68BD-48B1-BE88-30136D56C43E}">
  <dimension ref="A2:T86"/>
  <sheetViews>
    <sheetView topLeftCell="A47" workbookViewId="0">
      <selection activeCell="E70" sqref="E70"/>
    </sheetView>
  </sheetViews>
  <sheetFormatPr defaultColWidth="8.375" defaultRowHeight="12.75"/>
  <cols>
    <col min="1" max="1" width="12.75" style="41" customWidth="1"/>
    <col min="2" max="2" width="35" style="41" customWidth="1"/>
    <col min="3" max="3" width="15.25" style="41" customWidth="1"/>
    <col min="4" max="7" width="13" style="41" customWidth="1"/>
    <col min="8" max="8" width="13" style="146" customWidth="1"/>
    <col min="9" max="9" width="7.875" style="41" customWidth="1"/>
    <col min="10" max="10" width="8.625" style="41" customWidth="1"/>
    <col min="11" max="12" width="10.5" style="41" bestFit="1" customWidth="1"/>
    <col min="13" max="13" width="3.125" style="41" bestFit="1" customWidth="1"/>
    <col min="14" max="14" width="11" style="41" bestFit="1" customWidth="1"/>
    <col min="15" max="15" width="10.5" style="41" bestFit="1" customWidth="1"/>
    <col min="16" max="16384" width="8.375" style="41"/>
  </cols>
  <sheetData>
    <row r="2" spans="2:20" ht="15.75">
      <c r="B2" s="145" t="s">
        <v>205</v>
      </c>
    </row>
    <row r="3" spans="2:20">
      <c r="B3" s="147"/>
    </row>
    <row r="4" spans="2:20">
      <c r="C4" s="148"/>
      <c r="D4" s="10" t="s">
        <v>1</v>
      </c>
      <c r="E4" s="10" t="s">
        <v>2</v>
      </c>
      <c r="F4" s="10" t="s">
        <v>3</v>
      </c>
      <c r="G4" s="10" t="s">
        <v>4</v>
      </c>
      <c r="H4" s="149"/>
      <c r="I4" s="39"/>
      <c r="J4" s="39"/>
      <c r="K4" s="39"/>
    </row>
    <row r="5" spans="2:20" ht="48">
      <c r="B5" s="150" t="s">
        <v>5</v>
      </c>
      <c r="C5" s="151"/>
      <c r="D5" s="152" t="str">
        <f>'[1]Budget and exp overview'!D6</f>
        <v>Attaining Favorable Protection Environments</v>
      </c>
      <c r="E5" s="152" t="str">
        <f>'[1]Budget and exp overview'!E6</f>
        <v>Realizing Basic Rights in Safe Environments</v>
      </c>
      <c r="F5" s="152" t="str">
        <f>'[1]Budget and exp overview'!F6</f>
        <v>Empowering Communities and Achieving Gender Equality</v>
      </c>
      <c r="G5" s="152" t="str">
        <f>'[1]Budget and exp overview'!G6</f>
        <v>Securing Solutions</v>
      </c>
      <c r="H5" s="195" t="s">
        <v>6</v>
      </c>
      <c r="I5" s="219" t="s">
        <v>7</v>
      </c>
      <c r="J5" s="219" t="s">
        <v>8</v>
      </c>
      <c r="K5" s="39"/>
    </row>
    <row r="6" spans="2:20" ht="6.75" customHeight="1">
      <c r="B6" s="206"/>
      <c r="C6" s="205"/>
      <c r="D6" s="154"/>
      <c r="E6" s="154"/>
      <c r="F6" s="154"/>
      <c r="G6" s="154"/>
      <c r="H6" s="207"/>
      <c r="I6" s="208"/>
      <c r="J6" s="209"/>
      <c r="K6" s="39"/>
    </row>
    <row r="7" spans="2:20" ht="14.65" customHeight="1">
      <c r="B7" s="42" t="s">
        <v>206</v>
      </c>
      <c r="C7" s="148" t="s">
        <v>10</v>
      </c>
      <c r="D7" s="21">
        <v>5022665.3142799996</v>
      </c>
      <c r="E7" s="22">
        <v>9718557.7272999994</v>
      </c>
      <c r="F7" s="21">
        <v>2635310.9383800002</v>
      </c>
      <c r="G7" s="22">
        <v>2153356.8600399997</v>
      </c>
      <c r="H7" s="196">
        <v>19529890.839999996</v>
      </c>
      <c r="I7" s="155">
        <f>H7/$H$52</f>
        <v>2.3603019554022033E-2</v>
      </c>
      <c r="J7" s="155"/>
      <c r="K7" s="156"/>
      <c r="L7" s="157"/>
      <c r="P7" s="158"/>
      <c r="Q7" s="158"/>
      <c r="R7" s="158"/>
      <c r="S7" s="158"/>
      <c r="T7" s="158"/>
    </row>
    <row r="8" spans="2:20" ht="14.65" customHeight="1">
      <c r="B8" s="159"/>
      <c r="C8" s="148" t="s">
        <v>11</v>
      </c>
      <c r="D8" s="27">
        <v>4385199.4054398006</v>
      </c>
      <c r="E8" s="28">
        <v>7250597.3761993945</v>
      </c>
      <c r="F8" s="27">
        <v>1686965.3589125469</v>
      </c>
      <c r="G8" s="28">
        <v>1466794.0999755221</v>
      </c>
      <c r="H8" s="196">
        <v>14789556.240527265</v>
      </c>
      <c r="I8" s="160">
        <f>H8/$H$53</f>
        <v>4.1644899108303303E-2</v>
      </c>
      <c r="J8" s="210">
        <f>H8/H7</f>
        <v>0.75727797772612981</v>
      </c>
      <c r="K8" s="156"/>
      <c r="L8" s="157"/>
      <c r="M8" s="161"/>
      <c r="N8" s="157"/>
      <c r="P8" s="158"/>
      <c r="Q8" s="158"/>
      <c r="R8" s="158"/>
      <c r="S8" s="158"/>
      <c r="T8" s="158"/>
    </row>
    <row r="9" spans="2:20" ht="14.65" customHeight="1">
      <c r="B9" s="42" t="s">
        <v>207</v>
      </c>
      <c r="C9" s="162" t="s">
        <v>10</v>
      </c>
      <c r="D9" s="21">
        <v>1700776.1793200001</v>
      </c>
      <c r="E9" s="22">
        <v>3290900.4375</v>
      </c>
      <c r="F9" s="21">
        <v>892369.64608000009</v>
      </c>
      <c r="G9" s="22">
        <v>729170.23612000002</v>
      </c>
      <c r="H9" s="197">
        <v>6613216.4990200009</v>
      </c>
      <c r="I9" s="155">
        <f>H9/$H$52</f>
        <v>7.9924603583370682E-3</v>
      </c>
      <c r="J9" s="155"/>
      <c r="K9" s="156"/>
      <c r="L9" s="157"/>
      <c r="M9" s="161"/>
      <c r="N9" s="157"/>
      <c r="P9" s="158"/>
      <c r="Q9" s="158"/>
      <c r="R9" s="158"/>
      <c r="S9" s="158"/>
      <c r="T9" s="158"/>
    </row>
    <row r="10" spans="2:20" ht="14.65" customHeight="1">
      <c r="B10" s="42"/>
      <c r="C10" s="148" t="s">
        <v>11</v>
      </c>
      <c r="D10" s="30">
        <v>358212.34482724831</v>
      </c>
      <c r="E10" s="28">
        <v>592277.16858321417</v>
      </c>
      <c r="F10" s="27">
        <v>137802.58569514196</v>
      </c>
      <c r="G10" s="28">
        <v>119817.52831563867</v>
      </c>
      <c r="H10" s="211">
        <v>1208109.6274212431</v>
      </c>
      <c r="I10" s="210">
        <f>H10/$H$53</f>
        <v>3.4018332076699207E-3</v>
      </c>
      <c r="J10" s="210">
        <f t="shared" ref="J10" si="0">H10/H9</f>
        <v>0.18268109438126975</v>
      </c>
      <c r="K10" s="156"/>
      <c r="L10" s="157"/>
      <c r="M10" s="161"/>
      <c r="N10" s="157"/>
      <c r="P10" s="158"/>
      <c r="Q10" s="158"/>
      <c r="R10" s="158"/>
      <c r="S10" s="158"/>
      <c r="T10" s="158"/>
    </row>
    <row r="11" spans="2:20" ht="14.25">
      <c r="B11" s="163" t="s">
        <v>208</v>
      </c>
      <c r="C11" s="163" t="s">
        <v>10</v>
      </c>
      <c r="D11" s="164">
        <v>1523904.7785199999</v>
      </c>
      <c r="E11" s="22">
        <v>2948664.8292</v>
      </c>
      <c r="F11" s="21">
        <v>799568.09396999993</v>
      </c>
      <c r="G11" s="22">
        <v>653340.52814000007</v>
      </c>
      <c r="H11" s="198">
        <v>5925478.2298299996</v>
      </c>
      <c r="I11" s="155">
        <f>H11/$H$52</f>
        <v>7.1612882873445371E-3</v>
      </c>
      <c r="J11" s="161"/>
      <c r="K11" s="156"/>
      <c r="L11" s="157"/>
      <c r="M11" s="161"/>
      <c r="N11" s="157"/>
      <c r="P11" s="158"/>
      <c r="Q11" s="158"/>
      <c r="R11" s="158"/>
      <c r="S11" s="158"/>
      <c r="T11" s="158"/>
    </row>
    <row r="12" spans="2:20">
      <c r="C12" s="165" t="s">
        <v>11</v>
      </c>
      <c r="D12" s="27">
        <v>1013523.0188364603</v>
      </c>
      <c r="E12" s="28">
        <v>1675784.0776812572</v>
      </c>
      <c r="F12" s="27">
        <v>389897.48587409977</v>
      </c>
      <c r="G12" s="28">
        <v>339010.71462669392</v>
      </c>
      <c r="H12" s="274">
        <v>3418215.2970185112</v>
      </c>
      <c r="I12" s="215">
        <f>H12/$H$53</f>
        <v>9.6251184862947529E-3</v>
      </c>
      <c r="J12" s="215">
        <f>H12/H11</f>
        <v>0.57686741296433364</v>
      </c>
      <c r="K12" s="156"/>
      <c r="L12" s="157"/>
      <c r="M12" s="161"/>
      <c r="N12" s="157"/>
      <c r="P12" s="158"/>
      <c r="Q12" s="158"/>
      <c r="R12" s="158"/>
      <c r="S12" s="158"/>
      <c r="T12" s="158"/>
    </row>
    <row r="13" spans="2:20" ht="14.65" customHeight="1">
      <c r="B13" s="34" t="s">
        <v>13</v>
      </c>
      <c r="C13" s="35" t="s">
        <v>10</v>
      </c>
      <c r="D13" s="36">
        <v>8247346.2721199999</v>
      </c>
      <c r="E13" s="37">
        <v>15958122.993999999</v>
      </c>
      <c r="F13" s="36">
        <v>4327248.6784300003</v>
      </c>
      <c r="G13" s="37">
        <v>3535867.6242999998</v>
      </c>
      <c r="H13" s="77">
        <v>32068585.568849999</v>
      </c>
      <c r="I13" s="214">
        <f>H13/$H$52</f>
        <v>3.875676819970364E-2</v>
      </c>
      <c r="J13" s="167"/>
      <c r="K13" s="156"/>
      <c r="L13" s="157"/>
      <c r="M13" s="161"/>
      <c r="N13" s="157"/>
      <c r="P13" s="158"/>
      <c r="Q13" s="158"/>
      <c r="R13" s="158"/>
      <c r="S13" s="158"/>
      <c r="T13" s="158"/>
    </row>
    <row r="14" spans="2:20" ht="14.65" customHeight="1">
      <c r="B14" s="42"/>
      <c r="C14" s="43" t="s">
        <v>11</v>
      </c>
      <c r="D14" s="38">
        <v>5756934.7691035094</v>
      </c>
      <c r="E14" s="44">
        <v>9518658.6224638652</v>
      </c>
      <c r="F14" s="38">
        <v>2214665.4304817887</v>
      </c>
      <c r="G14" s="44">
        <v>1925622.3429178547</v>
      </c>
      <c r="H14" s="77">
        <v>19415881.164967019</v>
      </c>
      <c r="I14" s="168">
        <f>H14/$H$53</f>
        <v>5.4671850802267975E-2</v>
      </c>
      <c r="J14" s="169">
        <f t="shared" ref="J14" si="1">H14/H13</f>
        <v>0.6054486289481612</v>
      </c>
      <c r="K14" s="156"/>
      <c r="L14" s="157"/>
      <c r="M14" s="161"/>
      <c r="N14" s="157"/>
      <c r="P14" s="158"/>
      <c r="Q14" s="158"/>
      <c r="R14" s="158"/>
      <c r="S14" s="158"/>
      <c r="T14" s="158"/>
    </row>
    <row r="15" spans="2:20" ht="6.75" customHeight="1">
      <c r="B15" s="153"/>
      <c r="C15" s="148"/>
      <c r="D15" s="154"/>
      <c r="E15" s="154"/>
      <c r="F15" s="154"/>
      <c r="G15" s="154"/>
      <c r="H15" s="149"/>
      <c r="I15" s="39"/>
      <c r="J15" s="156"/>
      <c r="K15" s="156"/>
      <c r="L15" s="157"/>
      <c r="M15" s="161"/>
      <c r="N15" s="157"/>
      <c r="P15" s="158"/>
      <c r="Q15" s="158"/>
      <c r="R15" s="158"/>
      <c r="S15" s="158"/>
      <c r="T15" s="158"/>
    </row>
    <row r="16" spans="2:20" ht="15">
      <c r="B16" s="170" t="s">
        <v>209</v>
      </c>
      <c r="C16" s="171"/>
      <c r="D16" s="172"/>
      <c r="E16" s="172"/>
      <c r="F16" s="172"/>
      <c r="G16" s="172"/>
      <c r="H16" s="173"/>
      <c r="I16" s="212"/>
      <c r="J16" s="213"/>
      <c r="K16" s="156"/>
      <c r="L16" s="157"/>
      <c r="M16" s="161"/>
      <c r="N16" s="157"/>
      <c r="P16" s="158"/>
      <c r="Q16" s="158"/>
      <c r="R16" s="158"/>
      <c r="S16" s="158"/>
      <c r="T16" s="158"/>
    </row>
    <row r="17" spans="1:20" ht="14.25">
      <c r="A17" s="220"/>
      <c r="B17" s="174" t="s">
        <v>210</v>
      </c>
      <c r="C17" s="41" t="s">
        <v>10</v>
      </c>
      <c r="D17" s="21">
        <v>22343327.38547099</v>
      </c>
      <c r="E17" s="22">
        <v>19600319.996599</v>
      </c>
      <c r="F17" s="21">
        <v>0</v>
      </c>
      <c r="G17" s="22">
        <v>14287708.247529991</v>
      </c>
      <c r="H17" s="198">
        <v>56231355.629599981</v>
      </c>
      <c r="I17" s="155">
        <f t="shared" ref="I17" si="2">H17/$H$52</f>
        <v>6.7958894258449198E-2</v>
      </c>
      <c r="J17" s="155"/>
      <c r="K17" s="156"/>
      <c r="L17" s="157"/>
      <c r="M17" s="161"/>
      <c r="N17" s="157"/>
      <c r="P17" s="158"/>
      <c r="Q17" s="158"/>
      <c r="R17" s="158"/>
      <c r="S17" s="158"/>
      <c r="T17" s="158"/>
    </row>
    <row r="18" spans="1:20">
      <c r="A18" s="220"/>
      <c r="C18" s="41" t="s">
        <v>11</v>
      </c>
      <c r="D18" s="27">
        <v>7764233.2950285925</v>
      </c>
      <c r="E18" s="28">
        <v>5637393.8328584889</v>
      </c>
      <c r="F18" s="27">
        <v>0</v>
      </c>
      <c r="G18" s="28">
        <v>5032224.7272709068</v>
      </c>
      <c r="H18" s="199">
        <v>18433851.855157986</v>
      </c>
      <c r="I18" s="160">
        <f t="shared" ref="I18" si="3">H18/$H$53</f>
        <v>5.1906621686310682E-2</v>
      </c>
      <c r="J18" s="210">
        <f t="shared" ref="J18" si="4">H18/H17</f>
        <v>0.32782158012663087</v>
      </c>
      <c r="K18" s="156"/>
      <c r="L18" s="157"/>
      <c r="M18" s="161"/>
      <c r="N18" s="157"/>
      <c r="P18" s="158"/>
      <c r="Q18" s="158"/>
      <c r="R18" s="158"/>
      <c r="S18" s="158"/>
      <c r="T18" s="158"/>
    </row>
    <row r="19" spans="1:20">
      <c r="B19" s="175" t="s">
        <v>211</v>
      </c>
      <c r="C19" s="175" t="s">
        <v>10</v>
      </c>
      <c r="D19" s="21">
        <v>7677643.3489079997</v>
      </c>
      <c r="E19" s="22">
        <v>21828613.040596996</v>
      </c>
      <c r="F19" s="21">
        <v>12574848.685860999</v>
      </c>
      <c r="G19" s="22">
        <v>10392256.404740606</v>
      </c>
      <c r="H19" s="198">
        <v>52473361.480106592</v>
      </c>
      <c r="I19" s="155">
        <f t="shared" ref="I19" si="5">H19/$H$52</f>
        <v>6.3417137721196934E-2</v>
      </c>
      <c r="J19" s="155"/>
      <c r="K19" s="156"/>
      <c r="L19" s="157"/>
      <c r="M19" s="161"/>
      <c r="N19" s="157"/>
      <c r="P19" s="158"/>
      <c r="Q19" s="158"/>
      <c r="R19" s="158"/>
      <c r="S19" s="158"/>
      <c r="T19" s="158"/>
    </row>
    <row r="20" spans="1:20">
      <c r="B20" s="171"/>
      <c r="C20" s="171" t="s">
        <v>11</v>
      </c>
      <c r="D20" s="27">
        <v>4222290.7867709314</v>
      </c>
      <c r="E20" s="28">
        <v>8789006.3673241995</v>
      </c>
      <c r="F20" s="27">
        <v>3444062.4349817229</v>
      </c>
      <c r="G20" s="28">
        <v>3797284.045470797</v>
      </c>
      <c r="H20" s="199">
        <v>20252643.634547651</v>
      </c>
      <c r="I20" s="160">
        <f t="shared" ref="I20" si="6">H20/$H$53</f>
        <v>5.7028032965990405E-2</v>
      </c>
      <c r="J20" s="210">
        <f t="shared" ref="J20" si="7">H20/H19</f>
        <v>0.38596047715040555</v>
      </c>
      <c r="K20" s="156"/>
      <c r="L20" s="157"/>
      <c r="M20" s="161"/>
      <c r="N20" s="157"/>
      <c r="P20" s="158"/>
      <c r="Q20" s="158"/>
      <c r="R20" s="158"/>
      <c r="S20" s="158"/>
      <c r="T20" s="158"/>
    </row>
    <row r="21" spans="1:20">
      <c r="B21" s="41" t="s">
        <v>212</v>
      </c>
      <c r="C21" s="41" t="s">
        <v>10</v>
      </c>
      <c r="D21" s="21">
        <v>54158731.743510015</v>
      </c>
      <c r="E21" s="22">
        <v>31464029.954000007</v>
      </c>
      <c r="F21" s="21">
        <v>14266143.7094</v>
      </c>
      <c r="G21" s="22">
        <v>22182539.851200003</v>
      </c>
      <c r="H21" s="198">
        <v>122071445.25811002</v>
      </c>
      <c r="I21" s="155">
        <f t="shared" ref="I21" si="8">H21/$H$52</f>
        <v>0.14753050762135755</v>
      </c>
      <c r="J21" s="155"/>
      <c r="K21" s="156"/>
      <c r="L21" s="157"/>
      <c r="M21" s="161"/>
      <c r="N21" s="157"/>
      <c r="P21" s="158"/>
      <c r="Q21" s="158"/>
      <c r="R21" s="158"/>
      <c r="S21" s="158"/>
      <c r="T21" s="158"/>
    </row>
    <row r="22" spans="1:20">
      <c r="C22" s="41" t="s">
        <v>11</v>
      </c>
      <c r="D22" s="27">
        <v>33105455.449112006</v>
      </c>
      <c r="E22" s="28">
        <v>14952711.34357545</v>
      </c>
      <c r="F22" s="27">
        <v>4188495.9643707448</v>
      </c>
      <c r="G22" s="28">
        <v>4380539.9398631155</v>
      </c>
      <c r="H22" s="199">
        <v>56627202.696921311</v>
      </c>
      <c r="I22" s="160">
        <f t="shared" ref="I22" si="9">H22/$H$53</f>
        <v>0.15945266407903086</v>
      </c>
      <c r="J22" s="210">
        <f t="shared" ref="J22" si="10">H22/H21</f>
        <v>0.46388573984020387</v>
      </c>
      <c r="K22" s="156"/>
      <c r="L22" s="157"/>
      <c r="M22" s="161"/>
      <c r="N22" s="157"/>
      <c r="P22" s="158"/>
      <c r="Q22" s="158"/>
      <c r="R22" s="158"/>
      <c r="S22" s="158"/>
      <c r="T22" s="158"/>
    </row>
    <row r="23" spans="1:20" ht="12.75" customHeight="1">
      <c r="B23" s="175" t="s">
        <v>213</v>
      </c>
      <c r="C23" s="175" t="s">
        <v>10</v>
      </c>
      <c r="D23" s="21">
        <v>7902593.9896909995</v>
      </c>
      <c r="E23" s="22">
        <v>18145368.943073306</v>
      </c>
      <c r="F23" s="21">
        <v>3264503.7661699997</v>
      </c>
      <c r="G23" s="22">
        <v>7439030.5276800003</v>
      </c>
      <c r="H23" s="198">
        <v>36751497.226614304</v>
      </c>
      <c r="I23" s="155">
        <f t="shared" ref="I23" si="11">H23/$H$52</f>
        <v>4.4416341841640526E-2</v>
      </c>
      <c r="J23" s="155"/>
      <c r="K23" s="156"/>
      <c r="L23" s="157"/>
      <c r="M23" s="161"/>
      <c r="N23" s="157"/>
      <c r="P23" s="158"/>
      <c r="Q23" s="158"/>
      <c r="R23" s="158"/>
      <c r="S23" s="158"/>
      <c r="T23" s="158"/>
    </row>
    <row r="24" spans="1:20" ht="11.65" customHeight="1">
      <c r="B24" s="171"/>
      <c r="C24" s="171" t="s">
        <v>11</v>
      </c>
      <c r="D24" s="27">
        <v>2741336.5649880865</v>
      </c>
      <c r="E24" s="28">
        <v>10399518.850370498</v>
      </c>
      <c r="F24" s="27">
        <v>2204494.3564996095</v>
      </c>
      <c r="G24" s="28">
        <v>3975329.8878565109</v>
      </c>
      <c r="H24" s="198">
        <v>19320679.659714703</v>
      </c>
      <c r="I24" s="160">
        <f t="shared" ref="I24" si="12">H24/$H$53</f>
        <v>5.4403779399941031E-2</v>
      </c>
      <c r="J24" s="210">
        <f t="shared" ref="J24" si="13">H24/H23</f>
        <v>0.52571136192305279</v>
      </c>
      <c r="K24" s="156"/>
      <c r="L24" s="157"/>
      <c r="M24" s="161"/>
      <c r="N24" s="157"/>
      <c r="P24" s="158"/>
      <c r="Q24" s="158"/>
      <c r="R24" s="158"/>
      <c r="S24" s="158"/>
      <c r="T24" s="158"/>
    </row>
    <row r="25" spans="1:20">
      <c r="B25" s="175" t="s">
        <v>214</v>
      </c>
      <c r="C25" s="175" t="s">
        <v>10</v>
      </c>
      <c r="D25" s="21">
        <v>26850846.759591993</v>
      </c>
      <c r="E25" s="22">
        <v>19733635.544551998</v>
      </c>
      <c r="F25" s="21">
        <v>0</v>
      </c>
      <c r="G25" s="22">
        <v>29415517.695939001</v>
      </c>
      <c r="H25" s="200">
        <v>76000000.000082999</v>
      </c>
      <c r="I25" s="155">
        <f t="shared" ref="I25" si="14">H25/$H$52</f>
        <v>9.185046146973927E-2</v>
      </c>
      <c r="J25" s="155"/>
      <c r="K25" s="156"/>
      <c r="L25" s="157"/>
      <c r="M25" s="161"/>
      <c r="N25" s="157"/>
      <c r="P25" s="158"/>
      <c r="Q25" s="158"/>
      <c r="R25" s="158"/>
      <c r="S25" s="158"/>
      <c r="T25" s="158"/>
    </row>
    <row r="26" spans="1:20">
      <c r="C26" s="41" t="s">
        <v>11</v>
      </c>
      <c r="D26" s="27">
        <v>12365180.310834574</v>
      </c>
      <c r="E26" s="28">
        <v>5862660.0772290137</v>
      </c>
      <c r="F26" s="27">
        <v>0</v>
      </c>
      <c r="G26" s="28">
        <v>6587440.3975725276</v>
      </c>
      <c r="H26" s="199">
        <v>24815280.785636116</v>
      </c>
      <c r="I26" s="160">
        <f t="shared" ref="I26" si="15">H26/$H$53</f>
        <v>6.9875650618249421E-2</v>
      </c>
      <c r="J26" s="210">
        <f t="shared" ref="J26" si="16">H26/H25</f>
        <v>0.32651685244222389</v>
      </c>
      <c r="K26" s="156"/>
      <c r="L26" s="157"/>
      <c r="M26" s="161"/>
      <c r="N26" s="157"/>
      <c r="P26" s="158"/>
      <c r="Q26" s="158"/>
      <c r="R26" s="158"/>
      <c r="S26" s="158"/>
      <c r="T26" s="158"/>
    </row>
    <row r="27" spans="1:20">
      <c r="B27" s="175" t="s">
        <v>215</v>
      </c>
      <c r="C27" s="175" t="s">
        <v>10</v>
      </c>
      <c r="D27" s="21">
        <v>3656180.3729300001</v>
      </c>
      <c r="E27" s="22">
        <v>11436886.519680001</v>
      </c>
      <c r="F27" s="21">
        <v>5039802.9292000001</v>
      </c>
      <c r="G27" s="22">
        <v>5835021.1981000006</v>
      </c>
      <c r="H27" s="198">
        <v>25967891.01991</v>
      </c>
      <c r="I27" s="155">
        <f t="shared" ref="I27" si="17">H27/$H$52</f>
        <v>3.1383720704895091E-2</v>
      </c>
      <c r="J27" s="155"/>
      <c r="K27" s="156"/>
      <c r="L27" s="157"/>
      <c r="M27" s="161"/>
      <c r="N27" s="157"/>
      <c r="P27" s="158"/>
      <c r="Q27" s="158"/>
      <c r="R27" s="158"/>
      <c r="S27" s="158"/>
      <c r="T27" s="158"/>
    </row>
    <row r="28" spans="1:20">
      <c r="C28" s="41" t="s">
        <v>11</v>
      </c>
      <c r="D28" s="27">
        <v>1417073.5171705585</v>
      </c>
      <c r="E28" s="28">
        <v>7931254.8040260375</v>
      </c>
      <c r="F28" s="27">
        <v>3635005.8292641151</v>
      </c>
      <c r="G28" s="28">
        <v>3716447.6360263033</v>
      </c>
      <c r="H28" s="198">
        <v>16699781.786487013</v>
      </c>
      <c r="I28" s="160">
        <f t="shared" ref="I28" si="18">H28/$H$53</f>
        <v>4.7023772472847281E-2</v>
      </c>
      <c r="J28" s="210">
        <f t="shared" ref="J28" si="19">H28/H27</f>
        <v>0.64309349471942179</v>
      </c>
      <c r="K28" s="156"/>
      <c r="L28" s="157"/>
      <c r="M28" s="161"/>
      <c r="N28" s="157"/>
      <c r="P28" s="158"/>
      <c r="Q28" s="158"/>
      <c r="R28" s="158"/>
      <c r="S28" s="158"/>
      <c r="T28" s="158"/>
    </row>
    <row r="29" spans="1:20">
      <c r="B29" s="175" t="s">
        <v>216</v>
      </c>
      <c r="C29" s="175" t="s">
        <v>10</v>
      </c>
      <c r="D29" s="21">
        <v>9302652.6111999992</v>
      </c>
      <c r="E29" s="22">
        <v>9502652.8932199962</v>
      </c>
      <c r="F29" s="21">
        <v>6027243.745000001</v>
      </c>
      <c r="G29" s="22">
        <v>12778008.781300003</v>
      </c>
      <c r="H29" s="200">
        <v>37610558.030720003</v>
      </c>
      <c r="I29" s="155">
        <f t="shared" ref="I29" si="20">H29/$H$52</f>
        <v>4.5454567253319311E-2</v>
      </c>
      <c r="J29" s="155"/>
      <c r="K29" s="156"/>
      <c r="L29" s="157"/>
      <c r="M29" s="161"/>
      <c r="N29" s="157"/>
      <c r="P29" s="158"/>
      <c r="Q29" s="158"/>
      <c r="R29" s="158"/>
      <c r="S29" s="158"/>
      <c r="T29" s="158"/>
    </row>
    <row r="30" spans="1:20">
      <c r="C30" s="41" t="s">
        <v>11</v>
      </c>
      <c r="D30" s="27">
        <v>5973384.6476971116</v>
      </c>
      <c r="E30" s="28">
        <v>5154507.7404474821</v>
      </c>
      <c r="F30" s="27">
        <v>2735183.0579379192</v>
      </c>
      <c r="G30" s="28">
        <v>5549351.7758797668</v>
      </c>
      <c r="H30" s="198">
        <v>19412427.221962281</v>
      </c>
      <c r="I30" s="160">
        <f t="shared" ref="I30" si="21">H30/$H$53</f>
        <v>5.466212508057499E-2</v>
      </c>
      <c r="J30" s="210">
        <f t="shared" ref="J30" si="22">H30/H29</f>
        <v>0.5161430257457591</v>
      </c>
      <c r="K30" s="156"/>
      <c r="L30" s="157"/>
      <c r="M30" s="161"/>
      <c r="N30" s="157"/>
      <c r="P30" s="158"/>
      <c r="Q30" s="158"/>
      <c r="R30" s="158"/>
      <c r="S30" s="158"/>
      <c r="T30" s="158"/>
    </row>
    <row r="31" spans="1:20">
      <c r="B31" s="175" t="s">
        <v>217</v>
      </c>
      <c r="C31" s="175" t="s">
        <v>10</v>
      </c>
      <c r="D31" s="21">
        <v>6226767.9153000005</v>
      </c>
      <c r="E31" s="22">
        <v>8521432.773599999</v>
      </c>
      <c r="F31" s="21">
        <v>5798767.9036899991</v>
      </c>
      <c r="G31" s="22">
        <v>9540151.8581900019</v>
      </c>
      <c r="H31" s="200">
        <v>30087120.450779997</v>
      </c>
      <c r="I31" s="155">
        <f t="shared" ref="I31" si="23">H31/$H$52</f>
        <v>3.6362051285483608E-2</v>
      </c>
      <c r="J31" s="155"/>
      <c r="K31" s="156"/>
      <c r="L31" s="157"/>
      <c r="M31" s="161"/>
      <c r="N31" s="157"/>
      <c r="P31" s="158"/>
      <c r="Q31" s="158"/>
      <c r="R31" s="158"/>
      <c r="S31" s="158"/>
      <c r="T31" s="158"/>
    </row>
    <row r="32" spans="1:20">
      <c r="C32" s="41" t="s">
        <v>11</v>
      </c>
      <c r="D32" s="27">
        <v>2941062.0317854462</v>
      </c>
      <c r="E32" s="28">
        <v>5128436.1113126185</v>
      </c>
      <c r="F32" s="27">
        <v>3649629.8771663518</v>
      </c>
      <c r="G32" s="28">
        <v>6437521.8839131705</v>
      </c>
      <c r="H32" s="199">
        <v>18156649.904177587</v>
      </c>
      <c r="I32" s="160">
        <f t="shared" ref="I32" si="24">H32/$H$53</f>
        <v>5.1126067686348885E-2</v>
      </c>
      <c r="J32" s="210">
        <f t="shared" ref="J32" si="25">H32/H31</f>
        <v>0.60346917990641025</v>
      </c>
      <c r="K32" s="156"/>
      <c r="L32" s="157"/>
      <c r="M32" s="161"/>
      <c r="N32" s="157"/>
      <c r="P32" s="158"/>
      <c r="Q32" s="158"/>
      <c r="R32" s="158"/>
      <c r="S32" s="158"/>
      <c r="T32" s="158"/>
    </row>
    <row r="33" spans="1:20">
      <c r="B33" s="175" t="s">
        <v>218</v>
      </c>
      <c r="C33" s="175" t="s">
        <v>10</v>
      </c>
      <c r="D33" s="21">
        <v>73570059.456658408</v>
      </c>
      <c r="E33" s="22">
        <v>0</v>
      </c>
      <c r="F33" s="21">
        <v>2121605.5381155992</v>
      </c>
      <c r="G33" s="22">
        <v>44000956.961243279</v>
      </c>
      <c r="H33" s="198">
        <v>119692621.95601729</v>
      </c>
      <c r="I33" s="155">
        <f t="shared" ref="I33" si="26">H33/$H$52</f>
        <v>0.14465556001541088</v>
      </c>
      <c r="J33" s="155"/>
      <c r="K33" s="156"/>
      <c r="L33" s="157"/>
      <c r="M33" s="161"/>
      <c r="N33" s="157"/>
      <c r="P33" s="158"/>
      <c r="Q33" s="158"/>
      <c r="R33" s="158"/>
      <c r="S33" s="158"/>
      <c r="T33" s="158"/>
    </row>
    <row r="34" spans="1:20">
      <c r="C34" s="41" t="s">
        <v>11</v>
      </c>
      <c r="D34" s="27">
        <v>43854428.612354659</v>
      </c>
      <c r="E34" s="28">
        <v>0</v>
      </c>
      <c r="F34" s="27">
        <v>815432.75576328067</v>
      </c>
      <c r="G34" s="28">
        <v>17623472.155128498</v>
      </c>
      <c r="H34" s="198">
        <v>62293333.523246437</v>
      </c>
      <c r="I34" s="160">
        <f t="shared" ref="I34" si="27">H34/$H$53</f>
        <v>0.17540753403991244</v>
      </c>
      <c r="J34" s="210">
        <f t="shared" ref="J34" si="28">H34/H33</f>
        <v>0.52044422208527596</v>
      </c>
      <c r="K34" s="156"/>
      <c r="L34" s="157"/>
      <c r="M34" s="161"/>
      <c r="N34" s="157"/>
      <c r="P34" s="158"/>
      <c r="Q34" s="158"/>
      <c r="R34" s="158"/>
      <c r="S34" s="158"/>
      <c r="T34" s="158"/>
    </row>
    <row r="35" spans="1:20" ht="14.25">
      <c r="B35" s="175" t="s">
        <v>219</v>
      </c>
      <c r="C35" s="175" t="s">
        <v>10</v>
      </c>
      <c r="D35" s="21">
        <v>17268926.938910924</v>
      </c>
      <c r="E35" s="22">
        <v>0</v>
      </c>
      <c r="F35" s="21">
        <v>0</v>
      </c>
      <c r="G35" s="22">
        <v>38170203.511273198</v>
      </c>
      <c r="H35" s="200">
        <v>55439130.450184122</v>
      </c>
      <c r="I35" s="155">
        <f t="shared" ref="I35" si="29">H35/$H$52</f>
        <v>6.7001443622696374E-2</v>
      </c>
      <c r="J35" s="155"/>
      <c r="K35" s="156"/>
      <c r="L35" s="157"/>
      <c r="M35" s="161"/>
      <c r="N35" s="157"/>
      <c r="P35" s="158"/>
      <c r="Q35" s="158"/>
      <c r="R35" s="158"/>
      <c r="S35" s="158"/>
      <c r="T35" s="158"/>
    </row>
    <row r="36" spans="1:20">
      <c r="C36" s="41" t="s">
        <v>11</v>
      </c>
      <c r="D36" s="27">
        <v>7539718.2427201504</v>
      </c>
      <c r="E36" s="28">
        <v>0</v>
      </c>
      <c r="F36" s="27">
        <v>0</v>
      </c>
      <c r="G36" s="28">
        <v>12585414.988804147</v>
      </c>
      <c r="H36" s="198">
        <v>20125133.231524296</v>
      </c>
      <c r="I36" s="160">
        <f t="shared" ref="I36" si="30">H36/$H$53</f>
        <v>5.6668985149896003E-2</v>
      </c>
      <c r="J36" s="210">
        <f t="shared" ref="J36" si="31">H36/H35</f>
        <v>0.36301314735822049</v>
      </c>
      <c r="K36" s="156"/>
      <c r="L36" s="157"/>
      <c r="M36" s="161"/>
      <c r="N36" s="157"/>
      <c r="P36" s="158"/>
      <c r="Q36" s="158"/>
      <c r="R36" s="158"/>
      <c r="S36" s="158"/>
      <c r="T36" s="158"/>
    </row>
    <row r="37" spans="1:20">
      <c r="B37" s="175" t="s">
        <v>220</v>
      </c>
      <c r="C37" s="175" t="s">
        <v>10</v>
      </c>
      <c r="D37" s="21">
        <v>18212222.678775996</v>
      </c>
      <c r="E37" s="22">
        <v>28807698.032460004</v>
      </c>
      <c r="F37" s="21">
        <v>23931588.761704087</v>
      </c>
      <c r="G37" s="22">
        <v>2386400.6676120004</v>
      </c>
      <c r="H37" s="200">
        <v>73337910.140552089</v>
      </c>
      <c r="I37" s="155">
        <f t="shared" ref="I37" si="32">H37/$H$52</f>
        <v>8.8633169600376621E-2</v>
      </c>
      <c r="J37" s="155"/>
      <c r="K37" s="156"/>
      <c r="L37" s="157"/>
      <c r="M37" s="161"/>
      <c r="N37" s="157"/>
      <c r="P37" s="158"/>
      <c r="Q37" s="158"/>
      <c r="R37" s="158"/>
      <c r="S37" s="158"/>
      <c r="T37" s="158"/>
    </row>
    <row r="38" spans="1:20">
      <c r="C38" s="171" t="s">
        <v>11</v>
      </c>
      <c r="D38" s="27">
        <v>5326921.5074661896</v>
      </c>
      <c r="E38" s="28">
        <v>8047020.9103531903</v>
      </c>
      <c r="F38" s="27">
        <v>5451575.3635936184</v>
      </c>
      <c r="G38" s="28">
        <v>2000874.9345811931</v>
      </c>
      <c r="H38" s="199">
        <v>20826392.715994194</v>
      </c>
      <c r="I38" s="160">
        <f t="shared" ref="I38" si="33">H38/$H$53</f>
        <v>5.8643613732697115E-2</v>
      </c>
      <c r="J38" s="210">
        <f t="shared" ref="J38" si="34">H38/H37</f>
        <v>0.2839785409221563</v>
      </c>
      <c r="K38" s="156"/>
      <c r="L38" s="157"/>
      <c r="M38" s="161"/>
      <c r="N38" s="157"/>
      <c r="P38" s="158"/>
      <c r="Q38" s="158"/>
      <c r="R38" s="158"/>
      <c r="S38" s="158"/>
      <c r="T38" s="158"/>
    </row>
    <row r="39" spans="1:20">
      <c r="A39" s="220"/>
      <c r="B39" s="129" t="s">
        <v>221</v>
      </c>
      <c r="C39" s="41" t="s">
        <v>10</v>
      </c>
      <c r="D39" s="21">
        <v>0</v>
      </c>
      <c r="E39" s="22">
        <v>61158689.019648008</v>
      </c>
      <c r="F39" s="21">
        <v>0</v>
      </c>
      <c r="G39" s="22">
        <v>0</v>
      </c>
      <c r="H39" s="198">
        <v>61158689.019648008</v>
      </c>
      <c r="I39" s="155">
        <f t="shared" ref="I39" si="35">H39/$H$52</f>
        <v>7.3913865912273821E-2</v>
      </c>
      <c r="J39" s="155"/>
      <c r="K39" s="156"/>
      <c r="L39" s="157"/>
      <c r="M39" s="161"/>
      <c r="N39" s="157"/>
      <c r="P39" s="158"/>
      <c r="Q39" s="158"/>
      <c r="R39" s="158"/>
      <c r="S39" s="158"/>
      <c r="T39" s="158"/>
    </row>
    <row r="40" spans="1:20">
      <c r="A40" s="220"/>
      <c r="B40" s="216"/>
      <c r="C40" s="41" t="s">
        <v>11</v>
      </c>
      <c r="D40" s="27">
        <v>0</v>
      </c>
      <c r="E40" s="28">
        <v>18442458.085669473</v>
      </c>
      <c r="F40" s="27">
        <v>0</v>
      </c>
      <c r="G40" s="28">
        <v>0</v>
      </c>
      <c r="H40" s="199">
        <v>18442458.085669473</v>
      </c>
      <c r="I40" s="155">
        <f t="shared" ref="I40" si="36">H40/$H$53</f>
        <v>5.193085538173229E-2</v>
      </c>
      <c r="J40" s="215">
        <f t="shared" ref="J40" si="37">H40/H39</f>
        <v>0.3015509060330675</v>
      </c>
      <c r="K40" s="156"/>
      <c r="L40" s="157"/>
      <c r="M40" s="161"/>
      <c r="N40" s="157"/>
      <c r="P40" s="158"/>
      <c r="Q40" s="158"/>
      <c r="R40" s="158"/>
      <c r="S40" s="158"/>
      <c r="T40" s="158"/>
    </row>
    <row r="41" spans="1:20">
      <c r="B41" s="147" t="s">
        <v>13</v>
      </c>
      <c r="C41" s="176" t="s">
        <v>10</v>
      </c>
      <c r="D41" s="177">
        <v>247169953.20094734</v>
      </c>
      <c r="E41" s="178">
        <v>230199326.71742931</v>
      </c>
      <c r="F41" s="177">
        <v>73024505.039140671</v>
      </c>
      <c r="G41" s="178">
        <v>196427795.70480809</v>
      </c>
      <c r="H41" s="203">
        <v>746821580.6623255</v>
      </c>
      <c r="I41" s="166">
        <f t="shared" ref="I41" si="38">H41/$H$52</f>
        <v>0.90257772130683933</v>
      </c>
      <c r="J41" s="167"/>
      <c r="K41" s="156"/>
      <c r="L41" s="157"/>
      <c r="M41" s="161"/>
      <c r="N41" s="157"/>
      <c r="P41" s="158"/>
      <c r="Q41" s="158"/>
      <c r="R41" s="158"/>
      <c r="S41" s="158"/>
      <c r="T41" s="158"/>
    </row>
    <row r="42" spans="1:20">
      <c r="B42" s="179"/>
      <c r="C42" s="179" t="s">
        <v>11</v>
      </c>
      <c r="D42" s="184">
        <v>127251084.96592832</v>
      </c>
      <c r="E42" s="180">
        <v>90344968.123166457</v>
      </c>
      <c r="F42" s="184">
        <v>26123879.639577366</v>
      </c>
      <c r="G42" s="180">
        <v>71685902.372366935</v>
      </c>
      <c r="H42" s="201">
        <v>315405835.10103905</v>
      </c>
      <c r="I42" s="168">
        <f t="shared" ref="I42" si="39">H42/$H$53</f>
        <v>0.88812970229353139</v>
      </c>
      <c r="J42" s="169">
        <f t="shared" ref="J42" si="40">H42/H41</f>
        <v>0.42233090642790277</v>
      </c>
      <c r="K42" s="156"/>
      <c r="L42" s="157"/>
      <c r="M42" s="161"/>
      <c r="N42" s="157"/>
      <c r="P42" s="158"/>
      <c r="Q42" s="158"/>
      <c r="R42" s="158"/>
      <c r="S42" s="158"/>
      <c r="T42" s="158"/>
    </row>
    <row r="43" spans="1:20" ht="6.75" customHeight="1">
      <c r="B43" s="179"/>
      <c r="C43" s="179"/>
      <c r="D43" s="180"/>
      <c r="E43" s="180"/>
      <c r="F43" s="180"/>
      <c r="G43" s="180"/>
      <c r="H43" s="181"/>
      <c r="I43" s="57"/>
      <c r="J43" s="161"/>
      <c r="K43" s="156"/>
      <c r="L43" s="157"/>
      <c r="M43" s="161"/>
      <c r="N43" s="157"/>
      <c r="P43" s="158"/>
      <c r="Q43" s="158"/>
      <c r="R43" s="158"/>
      <c r="S43" s="158"/>
      <c r="T43" s="158"/>
    </row>
    <row r="44" spans="1:20" ht="15">
      <c r="B44" s="182" t="s">
        <v>222</v>
      </c>
      <c r="I44" s="212"/>
      <c r="J44" s="213"/>
      <c r="K44" s="156"/>
      <c r="L44" s="157"/>
      <c r="M44" s="161"/>
      <c r="N44" s="157"/>
      <c r="P44" s="158"/>
      <c r="Q44" s="158"/>
      <c r="R44" s="158"/>
      <c r="S44" s="158"/>
      <c r="T44" s="158"/>
    </row>
    <row r="45" spans="1:20">
      <c r="B45" s="175" t="s">
        <v>70</v>
      </c>
      <c r="C45" s="175" t="s">
        <v>10</v>
      </c>
      <c r="D45" s="21">
        <v>1853980.1951630001</v>
      </c>
      <c r="E45" s="22">
        <v>0</v>
      </c>
      <c r="F45" s="21">
        <v>0</v>
      </c>
      <c r="G45" s="22">
        <v>1154000.0049099999</v>
      </c>
      <c r="H45" s="200">
        <v>3007980.200073</v>
      </c>
      <c r="I45" s="155">
        <f t="shared" ref="I45" si="41">H45/$H$52</f>
        <v>3.6353206508979207E-3</v>
      </c>
      <c r="J45" s="155"/>
      <c r="K45" s="156"/>
      <c r="L45" s="157"/>
      <c r="M45" s="161"/>
      <c r="N45" s="157"/>
      <c r="P45" s="158"/>
      <c r="Q45" s="158"/>
      <c r="R45" s="158"/>
      <c r="S45" s="158"/>
      <c r="T45" s="158"/>
    </row>
    <row r="46" spans="1:20">
      <c r="B46" s="171"/>
      <c r="C46" s="41" t="s">
        <v>11</v>
      </c>
      <c r="D46" s="27">
        <v>1234533.4093721907</v>
      </c>
      <c r="E46" s="28">
        <v>0</v>
      </c>
      <c r="F46" s="27">
        <v>0</v>
      </c>
      <c r="G46" s="28">
        <v>766341.29362733697</v>
      </c>
      <c r="H46" s="199">
        <v>2000874.7029995276</v>
      </c>
      <c r="I46" s="160">
        <f t="shared" ref="I46" si="42">H46/$H$53</f>
        <v>5.6341261211364773E-3</v>
      </c>
      <c r="J46" s="210">
        <f t="shared" ref="J46" si="43">H46/H45</f>
        <v>0.66518878779553425</v>
      </c>
      <c r="K46" s="156"/>
      <c r="L46" s="157"/>
      <c r="M46" s="161"/>
      <c r="N46" s="157"/>
      <c r="P46" s="158"/>
      <c r="Q46" s="158"/>
      <c r="R46" s="158"/>
      <c r="S46" s="158"/>
      <c r="T46" s="158"/>
    </row>
    <row r="47" spans="1:20" ht="14.25">
      <c r="B47" s="41" t="s">
        <v>223</v>
      </c>
      <c r="C47" s="175" t="s">
        <v>10</v>
      </c>
      <c r="D47" s="21">
        <v>21772283.171910007</v>
      </c>
      <c r="E47" s="22">
        <v>7055917.9101440031</v>
      </c>
      <c r="F47" s="21">
        <v>6585917.9090669965</v>
      </c>
      <c r="G47" s="22">
        <v>10119614.439460997</v>
      </c>
      <c r="H47" s="198">
        <v>45533733.430582002</v>
      </c>
      <c r="I47" s="155">
        <f t="shared" ref="I47" si="44">H47/$H$52</f>
        <v>5.5030189842558995E-2</v>
      </c>
      <c r="J47" s="155"/>
      <c r="K47" s="156"/>
      <c r="L47" s="157"/>
      <c r="M47" s="161"/>
      <c r="N47" s="157"/>
      <c r="P47" s="158"/>
      <c r="Q47" s="158"/>
      <c r="R47" s="158"/>
      <c r="S47" s="158"/>
      <c r="T47" s="158"/>
    </row>
    <row r="48" spans="1:20" ht="12" customHeight="1">
      <c r="C48" s="183" t="s">
        <v>11</v>
      </c>
      <c r="D48" s="27">
        <v>9880981.0731982719</v>
      </c>
      <c r="E48" s="28">
        <v>2720456.7226550966</v>
      </c>
      <c r="F48" s="27">
        <v>2038456.4479372005</v>
      </c>
      <c r="G48" s="113">
        <v>3672394.6212258837</v>
      </c>
      <c r="H48" s="198">
        <v>18312288.865016453</v>
      </c>
      <c r="I48" s="215">
        <f t="shared" ref="I48" si="45">H48/$H$53</f>
        <v>5.1564320783064152E-2</v>
      </c>
      <c r="J48" s="215">
        <f t="shared" ref="J48" si="46">H48/H47</f>
        <v>0.40216972089350567</v>
      </c>
      <c r="K48" s="156"/>
      <c r="L48" s="157"/>
      <c r="M48" s="161"/>
      <c r="N48" s="157"/>
      <c r="P48" s="158"/>
      <c r="Q48" s="158"/>
      <c r="R48" s="158"/>
      <c r="S48" s="158"/>
      <c r="T48" s="158"/>
    </row>
    <row r="49" spans="2:20">
      <c r="B49" s="34" t="s">
        <v>13</v>
      </c>
      <c r="C49" s="176" t="s">
        <v>10</v>
      </c>
      <c r="D49" s="36">
        <v>23626263.367073007</v>
      </c>
      <c r="E49" s="178">
        <v>7055917.9101440031</v>
      </c>
      <c r="F49" s="177">
        <v>6585917.9090669965</v>
      </c>
      <c r="G49" s="180">
        <v>11273614.444370996</v>
      </c>
      <c r="H49" s="204">
        <v>48541713.630655006</v>
      </c>
      <c r="I49" s="214">
        <f t="shared" ref="I49" si="47">H49/$H$52</f>
        <v>5.8665510493456918E-2</v>
      </c>
      <c r="J49" s="167"/>
      <c r="K49" s="156"/>
      <c r="L49" s="157"/>
      <c r="M49" s="161"/>
      <c r="N49" s="157"/>
      <c r="P49" s="158"/>
      <c r="Q49" s="158"/>
      <c r="R49" s="158"/>
      <c r="S49" s="158"/>
      <c r="T49" s="158"/>
    </row>
    <row r="50" spans="2:20">
      <c r="B50" s="147"/>
      <c r="C50" s="179" t="s">
        <v>11</v>
      </c>
      <c r="D50" s="38">
        <v>11115514.482570462</v>
      </c>
      <c r="E50" s="180">
        <v>2720456.7226550966</v>
      </c>
      <c r="F50" s="184">
        <v>2038456.4479372005</v>
      </c>
      <c r="G50" s="180">
        <v>4438735.9148532208</v>
      </c>
      <c r="H50" s="202">
        <v>20313163.568015978</v>
      </c>
      <c r="I50" s="168">
        <f t="shared" ref="I50" si="48">H50/$H$53</f>
        <v>5.7198446904200624E-2</v>
      </c>
      <c r="J50" s="169">
        <f t="shared" ref="J50" si="49">H50/H49</f>
        <v>0.41846820082568803</v>
      </c>
      <c r="K50" s="156"/>
      <c r="L50" s="157"/>
      <c r="M50" s="161"/>
      <c r="N50" s="157"/>
      <c r="P50" s="158"/>
      <c r="Q50" s="158"/>
      <c r="R50" s="158"/>
      <c r="S50" s="158"/>
      <c r="T50" s="158"/>
    </row>
    <row r="51" spans="2:20" ht="6.75" customHeight="1">
      <c r="D51" s="172"/>
      <c r="E51" s="172"/>
      <c r="F51" s="172"/>
      <c r="G51" s="172"/>
      <c r="H51" s="185"/>
      <c r="J51" s="161"/>
      <c r="P51" s="158"/>
      <c r="Q51" s="158"/>
      <c r="R51" s="158"/>
      <c r="S51" s="158"/>
      <c r="T51" s="158"/>
    </row>
    <row r="52" spans="2:20">
      <c r="B52" s="102" t="s">
        <v>168</v>
      </c>
      <c r="C52" s="102" t="s">
        <v>10</v>
      </c>
      <c r="D52" s="186">
        <v>279043562.84014034</v>
      </c>
      <c r="E52" s="186">
        <v>253213367.6215733</v>
      </c>
      <c r="F52" s="186">
        <v>83937671.626637667</v>
      </c>
      <c r="G52" s="186">
        <v>211237277.77347907</v>
      </c>
      <c r="H52" s="186">
        <v>827431879.86183059</v>
      </c>
      <c r="I52" s="187">
        <f>H52/$H$52</f>
        <v>1</v>
      </c>
      <c r="J52" s="217"/>
      <c r="P52" s="158"/>
      <c r="Q52" s="158"/>
      <c r="R52" s="158"/>
      <c r="S52" s="158"/>
      <c r="T52" s="158"/>
    </row>
    <row r="53" spans="2:20">
      <c r="B53" s="102"/>
      <c r="C53" s="102" t="s">
        <v>11</v>
      </c>
      <c r="D53" s="186">
        <v>144123534.21760228</v>
      </c>
      <c r="E53" s="186">
        <v>102584083.46828543</v>
      </c>
      <c r="F53" s="186">
        <v>30377001.517996356</v>
      </c>
      <c r="G53" s="186">
        <v>78050260.63013801</v>
      </c>
      <c r="H53" s="186">
        <v>355134879.83402205</v>
      </c>
      <c r="I53" s="187">
        <f>H53/$H$53</f>
        <v>1</v>
      </c>
      <c r="J53" s="218">
        <f>H53/H52</f>
        <v>0.42920134995683817</v>
      </c>
      <c r="M53" s="161"/>
      <c r="N53" s="157"/>
      <c r="P53" s="158"/>
      <c r="Q53" s="158"/>
      <c r="R53" s="158"/>
      <c r="S53" s="158"/>
      <c r="T53" s="158"/>
    </row>
    <row r="55" spans="2:20" ht="13.5">
      <c r="B55" s="328" t="s">
        <v>224</v>
      </c>
      <c r="C55" s="188"/>
      <c r="D55" s="188"/>
      <c r="E55" s="188"/>
      <c r="F55" s="188"/>
      <c r="G55" s="188"/>
      <c r="H55" s="189"/>
      <c r="I55" s="188"/>
    </row>
    <row r="56" spans="2:20" ht="13.5">
      <c r="B56" s="328" t="s">
        <v>225</v>
      </c>
      <c r="C56" s="188"/>
      <c r="D56" s="188"/>
      <c r="E56" s="188"/>
      <c r="F56" s="188"/>
      <c r="G56" s="188"/>
      <c r="H56" s="189"/>
      <c r="I56" s="188"/>
    </row>
    <row r="57" spans="2:20" ht="13.5">
      <c r="B57" s="328" t="s">
        <v>226</v>
      </c>
      <c r="C57" s="188"/>
      <c r="D57" s="188"/>
      <c r="E57" s="188"/>
      <c r="F57" s="188"/>
      <c r="G57" s="188"/>
      <c r="H57" s="189"/>
      <c r="I57" s="188"/>
    </row>
    <row r="58" spans="2:20" ht="13.5">
      <c r="B58" s="328" t="s">
        <v>227</v>
      </c>
      <c r="C58" s="188"/>
      <c r="D58" s="190"/>
      <c r="E58" s="188"/>
      <c r="F58" s="188"/>
      <c r="G58" s="188"/>
      <c r="H58" s="189"/>
      <c r="I58" s="188"/>
      <c r="J58" s="191"/>
    </row>
    <row r="59" spans="2:20">
      <c r="J59" s="191"/>
      <c r="K59" s="192"/>
      <c r="L59" s="192"/>
      <c r="M59" s="192"/>
      <c r="N59" s="192"/>
      <c r="O59" s="192"/>
    </row>
    <row r="60" spans="2:20">
      <c r="C60" s="146"/>
    </row>
    <row r="61" spans="2:20">
      <c r="B61" s="4"/>
      <c r="D61" s="146"/>
      <c r="E61" s="146"/>
      <c r="F61" s="146"/>
      <c r="G61" s="146"/>
      <c r="I61" s="146"/>
      <c r="J61" s="146"/>
    </row>
    <row r="62" spans="2:20">
      <c r="C62" s="4"/>
      <c r="D62" s="158"/>
      <c r="E62" s="158"/>
      <c r="F62" s="158"/>
      <c r="G62" s="158"/>
      <c r="H62" s="172"/>
      <c r="I62" s="172"/>
      <c r="J62" s="127"/>
    </row>
    <row r="63" spans="2:20">
      <c r="B63" s="63" t="s">
        <v>228</v>
      </c>
      <c r="C63" s="4"/>
      <c r="D63" s="4"/>
      <c r="E63" s="4"/>
      <c r="F63" s="4"/>
      <c r="G63" s="4"/>
      <c r="H63" s="63"/>
      <c r="I63" s="172"/>
      <c r="J63" s="127"/>
    </row>
    <row r="64" spans="2:20">
      <c r="B64" s="116" t="s">
        <v>29</v>
      </c>
      <c r="C64" s="116" t="s">
        <v>30</v>
      </c>
      <c r="D64" s="4"/>
      <c r="E64" s="4"/>
      <c r="F64" s="4"/>
      <c r="G64" s="63"/>
      <c r="H64" s="63"/>
      <c r="I64" s="172"/>
      <c r="J64" s="127"/>
    </row>
    <row r="65" spans="2:10">
      <c r="B65" s="4" t="s">
        <v>31</v>
      </c>
      <c r="C65" s="4">
        <v>80578102.801327199</v>
      </c>
      <c r="D65" s="4"/>
      <c r="E65" s="4"/>
      <c r="F65" s="4"/>
      <c r="G65" s="4"/>
      <c r="H65" s="4"/>
      <c r="I65" s="172"/>
      <c r="J65" s="127"/>
    </row>
    <row r="66" spans="2:10">
      <c r="B66" s="4" t="s">
        <v>49</v>
      </c>
      <c r="C66" s="4">
        <v>46468685.146472767</v>
      </c>
      <c r="D66" s="4"/>
      <c r="E66" s="4"/>
      <c r="F66" s="4"/>
      <c r="G66" s="4"/>
      <c r="H66" s="4"/>
      <c r="I66" s="193"/>
      <c r="J66" s="194"/>
    </row>
    <row r="67" spans="2:10">
      <c r="B67" s="4" t="s">
        <v>42</v>
      </c>
      <c r="C67" s="4">
        <v>33337680.828126237</v>
      </c>
      <c r="D67" s="4"/>
      <c r="E67" s="4"/>
      <c r="F67" s="4"/>
      <c r="G67" s="4"/>
      <c r="H67" s="4"/>
    </row>
    <row r="68" spans="2:10">
      <c r="B68" s="4" t="s">
        <v>37</v>
      </c>
      <c r="C68" s="4">
        <v>29195206.158881128</v>
      </c>
      <c r="D68" s="4"/>
      <c r="E68" s="4"/>
      <c r="F68" s="4"/>
      <c r="G68" s="4"/>
      <c r="H68" s="4"/>
    </row>
    <row r="69" spans="2:10">
      <c r="B69" s="4" t="s">
        <v>36</v>
      </c>
      <c r="C69" s="4">
        <v>27643777.175364591</v>
      </c>
      <c r="D69" s="4"/>
      <c r="E69" s="4"/>
      <c r="F69" s="4"/>
      <c r="G69" s="63"/>
      <c r="H69" s="63"/>
    </row>
    <row r="70" spans="2:10">
      <c r="B70" s="4" t="s">
        <v>46</v>
      </c>
      <c r="C70" s="4">
        <v>19855476.547331005</v>
      </c>
      <c r="D70" s="4"/>
      <c r="E70" s="4"/>
      <c r="F70" s="4"/>
      <c r="G70" s="4"/>
      <c r="H70" s="63"/>
    </row>
    <row r="71" spans="2:10">
      <c r="B71" s="4" t="s">
        <v>41</v>
      </c>
      <c r="C71" s="4">
        <v>19850806.139544725</v>
      </c>
      <c r="D71" s="4"/>
      <c r="E71" s="4"/>
      <c r="F71" s="4"/>
      <c r="G71" s="4"/>
      <c r="H71" s="63"/>
    </row>
    <row r="72" spans="2:10">
      <c r="B72" s="4" t="s">
        <v>39</v>
      </c>
      <c r="C72" s="4">
        <v>17750586.486190148</v>
      </c>
      <c r="D72" s="4"/>
      <c r="E72" s="4"/>
      <c r="F72" s="4"/>
      <c r="G72" s="4"/>
      <c r="H72" s="63"/>
    </row>
    <row r="73" spans="2:10">
      <c r="B73" s="4" t="s">
        <v>40</v>
      </c>
      <c r="C73" s="4">
        <v>16652537.35595753</v>
      </c>
      <c r="D73" s="4"/>
      <c r="E73" s="4"/>
      <c r="F73" s="4"/>
      <c r="G73" s="4"/>
      <c r="H73" s="63"/>
    </row>
    <row r="74" spans="2:10">
      <c r="B74" s="4" t="s">
        <v>44</v>
      </c>
      <c r="C74" s="4">
        <v>15481369.36004369</v>
      </c>
      <c r="D74" s="4"/>
      <c r="E74" s="4"/>
      <c r="F74" s="4"/>
      <c r="G74" s="4"/>
      <c r="H74" s="63"/>
    </row>
    <row r="75" spans="2:10">
      <c r="B75" s="4" t="s">
        <v>48</v>
      </c>
      <c r="C75" s="4">
        <v>11092110.7121062</v>
      </c>
      <c r="D75" s="4"/>
      <c r="E75" s="4"/>
      <c r="F75" s="4"/>
      <c r="G75" s="4"/>
      <c r="H75" s="63"/>
    </row>
    <row r="76" spans="2:10">
      <c r="B76" s="4" t="s">
        <v>34</v>
      </c>
      <c r="C76" s="4">
        <v>10855720.315238262</v>
      </c>
      <c r="D76" s="4"/>
      <c r="E76" s="4"/>
      <c r="F76" s="4"/>
      <c r="G76" s="4"/>
      <c r="H76" s="63"/>
    </row>
    <row r="77" spans="2:10">
      <c r="B77" s="4" t="s">
        <v>43</v>
      </c>
      <c r="C77" s="4">
        <v>6323871.8353318833</v>
      </c>
      <c r="D77" s="4"/>
      <c r="E77" s="4"/>
      <c r="F77" s="4"/>
      <c r="G77" s="4"/>
      <c r="H77" s="63"/>
    </row>
    <row r="78" spans="2:10">
      <c r="B78" s="4" t="s">
        <v>50</v>
      </c>
      <c r="C78" s="4">
        <v>5379428.7247567177</v>
      </c>
      <c r="D78" s="4"/>
      <c r="E78" s="4"/>
      <c r="F78" s="4"/>
      <c r="G78" s="4"/>
      <c r="H78" s="63"/>
    </row>
    <row r="79" spans="2:10">
      <c r="B79" s="4" t="s">
        <v>35</v>
      </c>
      <c r="C79" s="4">
        <v>4849777.549009826</v>
      </c>
      <c r="D79" s="4"/>
      <c r="E79" s="4"/>
      <c r="F79" s="4"/>
      <c r="G79" s="4"/>
      <c r="H79" s="63"/>
    </row>
    <row r="80" spans="2:10">
      <c r="B80" s="4" t="s">
        <v>33</v>
      </c>
      <c r="C80" s="4">
        <v>3115961.0079980041</v>
      </c>
      <c r="D80" s="4"/>
      <c r="E80" s="4"/>
      <c r="F80" s="4"/>
      <c r="G80" s="4"/>
      <c r="H80" s="63"/>
    </row>
    <row r="81" spans="2:8">
      <c r="B81" s="4" t="s">
        <v>45</v>
      </c>
      <c r="C81" s="4">
        <v>2991729.2284807288</v>
      </c>
      <c r="D81" s="4"/>
      <c r="E81" s="4"/>
      <c r="F81" s="4"/>
      <c r="G81" s="4"/>
      <c r="H81" s="63"/>
    </row>
    <row r="82" spans="2:8">
      <c r="B82" s="4" t="s">
        <v>32</v>
      </c>
      <c r="C82" s="4">
        <v>2476779.2778139296</v>
      </c>
      <c r="D82" s="4"/>
      <c r="E82" s="4"/>
      <c r="F82" s="4"/>
      <c r="G82" s="4"/>
      <c r="H82" s="63"/>
    </row>
    <row r="83" spans="2:8">
      <c r="B83" s="4" t="s">
        <v>38</v>
      </c>
      <c r="C83" s="4">
        <v>1235273.1840473872</v>
      </c>
      <c r="D83" s="4"/>
      <c r="E83" s="4"/>
      <c r="F83" s="4"/>
      <c r="G83" s="4"/>
      <c r="H83" s="63"/>
    </row>
    <row r="84" spans="2:8">
      <c r="B84" s="4" t="s">
        <v>47</v>
      </c>
      <c r="C84" s="4">
        <v>0</v>
      </c>
      <c r="D84" s="4"/>
      <c r="E84" s="4"/>
      <c r="F84" s="4"/>
      <c r="G84" s="4"/>
      <c r="H84" s="63"/>
    </row>
    <row r="85" spans="2:8">
      <c r="B85" s="4" t="s">
        <v>51</v>
      </c>
      <c r="C85" s="4">
        <v>0</v>
      </c>
      <c r="D85" s="4"/>
      <c r="E85" s="4"/>
      <c r="F85" s="4"/>
      <c r="G85" s="4"/>
      <c r="H85" s="63"/>
    </row>
    <row r="86" spans="2:8">
      <c r="B86" s="116" t="s">
        <v>52</v>
      </c>
      <c r="C86" s="116">
        <f>SUM(C65:C85)</f>
        <v>355134879.83402193</v>
      </c>
      <c r="D86" s="4"/>
      <c r="E86" s="4"/>
      <c r="F86" s="4"/>
      <c r="G86" s="4"/>
      <c r="H86" s="6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6D4FD-170A-4ACE-B24A-E7A61D5ED474}">
  <dimension ref="A1:H71"/>
  <sheetViews>
    <sheetView workbookViewId="0">
      <pane ySplit="3" topLeftCell="A28" activePane="bottomLeft" state="frozen"/>
      <selection pane="bottomLeft" activeCell="A3" sqref="A3:F3"/>
    </sheetView>
  </sheetViews>
  <sheetFormatPr defaultColWidth="8" defaultRowHeight="14.25"/>
  <cols>
    <col min="1" max="1" width="49.125" style="332" customWidth="1"/>
    <col min="2" max="2" width="13.875" style="332" customWidth="1"/>
    <col min="3" max="3" width="16.625" style="332" customWidth="1"/>
    <col min="4" max="4" width="15" style="332" customWidth="1"/>
    <col min="5" max="5" width="16.25" style="332" customWidth="1"/>
    <col min="6" max="6" width="18.75" style="332" customWidth="1"/>
    <col min="7" max="16384" width="8" style="332"/>
  </cols>
  <sheetData>
    <row r="1" spans="1:8" ht="15.75">
      <c r="A1" s="345" t="s">
        <v>229</v>
      </c>
      <c r="B1" s="331"/>
    </row>
    <row r="3" spans="1:8" ht="34.5" customHeight="1">
      <c r="A3" s="333" t="s">
        <v>54</v>
      </c>
      <c r="B3" s="356" t="s">
        <v>55</v>
      </c>
      <c r="C3" s="356" t="s">
        <v>56</v>
      </c>
      <c r="D3" s="356" t="s">
        <v>57</v>
      </c>
      <c r="E3" s="356" t="s">
        <v>58</v>
      </c>
      <c r="F3" s="357" t="s">
        <v>6</v>
      </c>
    </row>
    <row r="4" spans="1:8" ht="6.75" customHeight="1"/>
    <row r="5" spans="1:8">
      <c r="A5" s="347" t="s">
        <v>59</v>
      </c>
      <c r="B5" s="347"/>
      <c r="C5" s="348">
        <v>7300000</v>
      </c>
      <c r="D5" s="348">
        <v>214994865.68000004</v>
      </c>
      <c r="E5" s="348">
        <v>28833274.32</v>
      </c>
      <c r="F5" s="349">
        <v>251128140.00000003</v>
      </c>
      <c r="H5" s="332" t="str">
        <f>IFERROR(VLOOKUP(A5,'[2]Remap donor name'!A:B,2,FALSE),"")</f>
        <v/>
      </c>
    </row>
    <row r="6" spans="1:8">
      <c r="A6" s="347" t="s">
        <v>60</v>
      </c>
      <c r="B6" s="347"/>
      <c r="C6" s="348"/>
      <c r="D6" s="348"/>
      <c r="E6" s="348">
        <v>11444179.839999998</v>
      </c>
      <c r="F6" s="349">
        <v>11444179.839999998</v>
      </c>
      <c r="H6" s="332" t="str">
        <f>IFERROR(VLOOKUP(A6,'[2]Remap donor name'!A:B,2,FALSE),"")</f>
        <v/>
      </c>
    </row>
    <row r="7" spans="1:8">
      <c r="A7" s="347" t="s">
        <v>101</v>
      </c>
      <c r="B7" s="347"/>
      <c r="C7" s="348"/>
      <c r="D7" s="348">
        <v>5637009.6399999997</v>
      </c>
      <c r="E7" s="348">
        <v>2209068.8999999994</v>
      </c>
      <c r="F7" s="349">
        <v>7846078.5399999991</v>
      </c>
      <c r="H7" s="332" t="str">
        <f>IFERROR(VLOOKUP(A7,'[2]Remap donor name'!A:B,2,FALSE),"")</f>
        <v/>
      </c>
    </row>
    <row r="8" spans="1:8">
      <c r="A8" s="347" t="s">
        <v>103</v>
      </c>
      <c r="B8" s="347"/>
      <c r="C8" s="348"/>
      <c r="D8" s="348"/>
      <c r="E8" s="348">
        <v>7720955.8599999994</v>
      </c>
      <c r="F8" s="349">
        <v>7720955.8599999994</v>
      </c>
      <c r="H8" s="332" t="str">
        <f>IFERROR(VLOOKUP(A8,'[2]Remap donor name'!A:B,2,FALSE),"")</f>
        <v/>
      </c>
    </row>
    <row r="9" spans="1:8">
      <c r="A9" s="347" t="s">
        <v>70</v>
      </c>
      <c r="B9" s="347"/>
      <c r="C9" s="348">
        <v>3610675.04</v>
      </c>
      <c r="D9" s="348">
        <v>996167.29</v>
      </c>
      <c r="E9" s="348">
        <v>2365288.3600000003</v>
      </c>
      <c r="F9" s="349">
        <v>6972130.6900000004</v>
      </c>
      <c r="H9" s="332" t="str">
        <f>IFERROR(VLOOKUP(A9,'[2]Remap donor name'!A:B,2,FALSE),"")</f>
        <v/>
      </c>
    </row>
    <row r="10" spans="1:8">
      <c r="A10" s="347" t="s">
        <v>93</v>
      </c>
      <c r="B10" s="347"/>
      <c r="C10" s="348"/>
      <c r="D10" s="348">
        <v>154810.26999999999</v>
      </c>
      <c r="E10" s="348">
        <v>4803341.1100000003</v>
      </c>
      <c r="F10" s="349">
        <v>4958151.38</v>
      </c>
      <c r="H10" s="332" t="str">
        <f>IFERROR(VLOOKUP(A10,'[2]Remap donor name'!A:B,2,FALSE),"")</f>
        <v/>
      </c>
    </row>
    <row r="11" spans="1:8">
      <c r="A11" s="347" t="s">
        <v>65</v>
      </c>
      <c r="B11" s="347"/>
      <c r="C11" s="348">
        <v>471216.97</v>
      </c>
      <c r="D11" s="348">
        <v>3665711.2699999996</v>
      </c>
      <c r="E11" s="348"/>
      <c r="F11" s="349">
        <v>4136928.2399999993</v>
      </c>
      <c r="H11" s="332" t="str">
        <f>IFERROR(VLOOKUP(A11,'[2]Remap donor name'!A:B,2,FALSE),"")</f>
        <v/>
      </c>
    </row>
    <row r="12" spans="1:8">
      <c r="A12" s="347" t="s">
        <v>62</v>
      </c>
      <c r="B12" s="347"/>
      <c r="C12" s="348"/>
      <c r="D12" s="348"/>
      <c r="E12" s="348">
        <v>4048016.9899999998</v>
      </c>
      <c r="F12" s="349">
        <v>4048016.9899999998</v>
      </c>
      <c r="H12" s="332" t="str">
        <f>IFERROR(VLOOKUP(A12,'[2]Remap donor name'!A:B,2,FALSE),"")</f>
        <v/>
      </c>
    </row>
    <row r="13" spans="1:8">
      <c r="A13" s="347" t="s">
        <v>61</v>
      </c>
      <c r="B13" s="347"/>
      <c r="C13" s="348">
        <v>1012.5</v>
      </c>
      <c r="D13" s="348"/>
      <c r="E13" s="348">
        <v>3971054.8200000003</v>
      </c>
      <c r="F13" s="349">
        <v>3972067.3200000003</v>
      </c>
      <c r="H13" s="332" t="str">
        <f>IFERROR(VLOOKUP(A13,'[2]Remap donor name'!A:B,2,FALSE),"")</f>
        <v/>
      </c>
    </row>
    <row r="14" spans="1:8">
      <c r="A14" s="347" t="s">
        <v>146</v>
      </c>
      <c r="B14" s="347"/>
      <c r="C14" s="348"/>
      <c r="D14" s="348">
        <v>3506720.4899999998</v>
      </c>
      <c r="E14" s="348">
        <v>24575.050000000003</v>
      </c>
      <c r="F14" s="349">
        <v>3531295.5399999996</v>
      </c>
      <c r="H14" s="332" t="str">
        <f>IFERROR(VLOOKUP(A14,'[2]Remap donor name'!A:B,2,FALSE),"")</f>
        <v/>
      </c>
    </row>
    <row r="15" spans="1:8">
      <c r="A15" s="347" t="s">
        <v>78</v>
      </c>
      <c r="B15" s="347"/>
      <c r="C15" s="348"/>
      <c r="D15" s="348">
        <v>1000000</v>
      </c>
      <c r="E15" s="348">
        <v>1712892.72</v>
      </c>
      <c r="F15" s="349">
        <v>2712892.7199999997</v>
      </c>
      <c r="H15" s="332" t="str">
        <f>IFERROR(VLOOKUP(A15,'[2]Remap donor name'!A:B,2,FALSE),"")</f>
        <v/>
      </c>
    </row>
    <row r="16" spans="1:8">
      <c r="A16" s="347" t="s">
        <v>75</v>
      </c>
      <c r="B16" s="347"/>
      <c r="C16" s="348">
        <v>524658.97</v>
      </c>
      <c r="D16" s="348">
        <v>1573976.91</v>
      </c>
      <c r="E16" s="348">
        <v>44818.76</v>
      </c>
      <c r="F16" s="349">
        <v>2143454.6399999997</v>
      </c>
      <c r="H16" s="332" t="str">
        <f>IFERROR(VLOOKUP(A16,'[2]Remap donor name'!A:B,2,FALSE),"")</f>
        <v/>
      </c>
    </row>
    <row r="17" spans="1:8">
      <c r="A17" s="347" t="s">
        <v>79</v>
      </c>
      <c r="B17" s="347"/>
      <c r="C17" s="348">
        <v>2068252.33</v>
      </c>
      <c r="D17" s="348"/>
      <c r="E17" s="348">
        <v>53648.07</v>
      </c>
      <c r="F17" s="349">
        <v>2121900.4</v>
      </c>
      <c r="H17" s="332" t="str">
        <f>IFERROR(VLOOKUP(A17,'[2]Remap donor name'!A:B,2,FALSE),"")</f>
        <v/>
      </c>
    </row>
    <row r="18" spans="1:8">
      <c r="A18" s="347" t="s">
        <v>64</v>
      </c>
      <c r="B18" s="347"/>
      <c r="C18" s="348">
        <v>1060445.3799999999</v>
      </c>
      <c r="D18" s="348"/>
      <c r="E18" s="348">
        <v>973717.79</v>
      </c>
      <c r="F18" s="349">
        <v>2034163.17</v>
      </c>
      <c r="H18" s="332" t="str">
        <f>IFERROR(VLOOKUP(A18,'[2]Remap donor name'!A:B,2,FALSE),"")</f>
        <v/>
      </c>
    </row>
    <row r="19" spans="1:8">
      <c r="A19" s="347" t="s">
        <v>71</v>
      </c>
      <c r="B19" s="347"/>
      <c r="C19" s="348"/>
      <c r="D19" s="348">
        <v>1091703.06</v>
      </c>
      <c r="E19" s="348">
        <v>873362.44</v>
      </c>
      <c r="F19" s="349">
        <v>1965065.5</v>
      </c>
      <c r="H19" s="332" t="str">
        <f>IFERROR(VLOOKUP(A19,'[2]Remap donor name'!A:B,2,FALSE),"")</f>
        <v/>
      </c>
    </row>
    <row r="20" spans="1:8">
      <c r="A20" s="347" t="s">
        <v>72</v>
      </c>
      <c r="B20" s="347"/>
      <c r="C20" s="348">
        <v>1402655.69</v>
      </c>
      <c r="D20" s="348"/>
      <c r="E20" s="348"/>
      <c r="F20" s="349">
        <v>1402655.69</v>
      </c>
      <c r="H20" s="332" t="str">
        <f>IFERROR(VLOOKUP(A20,'[2]Remap donor name'!A:B,2,FALSE),"")</f>
        <v/>
      </c>
    </row>
    <row r="21" spans="1:8">
      <c r="A21" s="347" t="s">
        <v>73</v>
      </c>
      <c r="B21" s="347"/>
      <c r="C21" s="348">
        <v>1295005.2000000002</v>
      </c>
      <c r="D21" s="348"/>
      <c r="E21" s="348"/>
      <c r="F21" s="349">
        <v>1295005.2000000002</v>
      </c>
      <c r="H21" s="332" t="str">
        <f>IFERROR(VLOOKUP(A21,'[2]Remap donor name'!A:B,2,FALSE),"")</f>
        <v/>
      </c>
    </row>
    <row r="22" spans="1:8">
      <c r="A22" s="347" t="s">
        <v>230</v>
      </c>
      <c r="B22" s="347"/>
      <c r="C22" s="348"/>
      <c r="D22" s="348"/>
      <c r="E22" s="348">
        <v>1281770.4099999999</v>
      </c>
      <c r="F22" s="349">
        <v>1281770.4099999999</v>
      </c>
      <c r="H22" s="332" t="str">
        <f>IFERROR(VLOOKUP(A22,'[2]Remap donor name'!A:B,2,FALSE),"")</f>
        <v/>
      </c>
    </row>
    <row r="23" spans="1:8">
      <c r="A23" s="347" t="s">
        <v>91</v>
      </c>
      <c r="B23" s="347"/>
      <c r="C23" s="348">
        <v>941543.33000000007</v>
      </c>
      <c r="D23" s="348">
        <v>233100.24</v>
      </c>
      <c r="E23" s="348"/>
      <c r="F23" s="349">
        <v>1174643.57</v>
      </c>
      <c r="H23" s="332" t="str">
        <f>IFERROR(VLOOKUP(A23,'[2]Remap donor name'!A:B,2,FALSE),"")</f>
        <v/>
      </c>
    </row>
    <row r="24" spans="1:8">
      <c r="A24" s="347" t="s">
        <v>68</v>
      </c>
      <c r="B24" s="347"/>
      <c r="C24" s="348">
        <v>1028806.58</v>
      </c>
      <c r="D24" s="348"/>
      <c r="E24" s="348"/>
      <c r="F24" s="349">
        <v>1028806.58</v>
      </c>
      <c r="H24" s="332" t="str">
        <f>IFERROR(VLOOKUP(A24,'[2]Remap donor name'!A:B,2,FALSE),"")</f>
        <v/>
      </c>
    </row>
    <row r="25" spans="1:8">
      <c r="A25" s="347" t="s">
        <v>149</v>
      </c>
      <c r="B25" s="347"/>
      <c r="C25" s="348">
        <v>1389.34</v>
      </c>
      <c r="D25" s="348">
        <v>900622.55</v>
      </c>
      <c r="E25" s="348">
        <v>67996.33</v>
      </c>
      <c r="F25" s="349">
        <v>970008.22</v>
      </c>
      <c r="H25" s="332" t="str">
        <f>IFERROR(VLOOKUP(A25,'[2]Remap donor name'!A:B,2,FALSE),"")</f>
        <v/>
      </c>
    </row>
    <row r="26" spans="1:8">
      <c r="A26" s="347" t="s">
        <v>74</v>
      </c>
      <c r="B26" s="347"/>
      <c r="C26" s="348"/>
      <c r="D26" s="348">
        <v>960245.82</v>
      </c>
      <c r="E26" s="348"/>
      <c r="F26" s="349">
        <v>960245.82</v>
      </c>
      <c r="H26" s="332" t="str">
        <f>IFERROR(VLOOKUP(A26,'[2]Remap donor name'!A:B,2,FALSE),"")</f>
        <v/>
      </c>
    </row>
    <row r="27" spans="1:8">
      <c r="A27" s="347" t="s">
        <v>231</v>
      </c>
      <c r="B27" s="347"/>
      <c r="C27" s="348"/>
      <c r="D27" s="348"/>
      <c r="E27" s="348">
        <v>765301.99</v>
      </c>
      <c r="F27" s="349">
        <v>765301.99</v>
      </c>
      <c r="H27" s="332" t="str">
        <f>IFERROR(VLOOKUP(A27,'[2]Remap donor name'!A:B,2,FALSE),"")</f>
        <v/>
      </c>
    </row>
    <row r="28" spans="1:8">
      <c r="A28" s="347" t="s">
        <v>89</v>
      </c>
      <c r="B28" s="347"/>
      <c r="C28" s="348">
        <v>8416.0300000000007</v>
      </c>
      <c r="D28" s="348">
        <v>476517.61000000004</v>
      </c>
      <c r="E28" s="348">
        <v>222001.9</v>
      </c>
      <c r="F28" s="349">
        <v>706935.54</v>
      </c>
      <c r="H28" s="332" t="str">
        <f>IFERROR(VLOOKUP(A28,'[2]Remap donor name'!A:B,2,FALSE),"")</f>
        <v/>
      </c>
    </row>
    <row r="29" spans="1:8">
      <c r="A29" s="347" t="s">
        <v>232</v>
      </c>
      <c r="B29" s="347"/>
      <c r="C29" s="348"/>
      <c r="D29" s="348">
        <v>634270.4</v>
      </c>
      <c r="E29" s="348"/>
      <c r="F29" s="349">
        <v>634270.4</v>
      </c>
      <c r="H29" s="332" t="str">
        <f>IFERROR(VLOOKUP(A29,'[2]Remap donor name'!A:B,2,FALSE),"")</f>
        <v/>
      </c>
    </row>
    <row r="30" spans="1:8">
      <c r="A30" s="347" t="s">
        <v>96</v>
      </c>
      <c r="B30" s="347"/>
      <c r="C30" s="348"/>
      <c r="D30" s="348">
        <v>88701.19</v>
      </c>
      <c r="E30" s="348">
        <v>538577.88</v>
      </c>
      <c r="F30" s="349">
        <v>627279.07000000007</v>
      </c>
      <c r="H30" s="332" t="str">
        <f>IFERROR(VLOOKUP(A30,'[2]Remap donor name'!A:B,2,FALSE),"")</f>
        <v/>
      </c>
    </row>
    <row r="31" spans="1:8">
      <c r="A31" s="347" t="s">
        <v>77</v>
      </c>
      <c r="B31" s="347"/>
      <c r="C31" s="348"/>
      <c r="D31" s="348"/>
      <c r="E31" s="348">
        <v>548245.61</v>
      </c>
      <c r="F31" s="349">
        <v>548245.61</v>
      </c>
      <c r="H31" s="332" t="str">
        <f>IFERROR(VLOOKUP(A31,'[2]Remap donor name'!A:B,2,FALSE),"")</f>
        <v/>
      </c>
    </row>
    <row r="32" spans="1:8">
      <c r="A32" s="347" t="s">
        <v>84</v>
      </c>
      <c r="B32" s="347"/>
      <c r="C32" s="348"/>
      <c r="D32" s="348"/>
      <c r="E32" s="348">
        <v>535253.56000000006</v>
      </c>
      <c r="F32" s="349">
        <v>535253.56000000006</v>
      </c>
      <c r="H32" s="332" t="str">
        <f>IFERROR(VLOOKUP(A32,'[2]Remap donor name'!A:B,2,FALSE),"")</f>
        <v/>
      </c>
    </row>
    <row r="33" spans="1:8">
      <c r="A33" s="347" t="s">
        <v>66</v>
      </c>
      <c r="B33" s="347"/>
      <c r="C33" s="348">
        <v>162181.45000000001</v>
      </c>
      <c r="D33" s="348"/>
      <c r="E33" s="348">
        <v>238337.09999999998</v>
      </c>
      <c r="F33" s="349">
        <v>400518.55</v>
      </c>
      <c r="H33" s="332" t="str">
        <f>IFERROR(VLOOKUP(A33,'[2]Remap donor name'!A:B,2,FALSE),"")</f>
        <v/>
      </c>
    </row>
    <row r="34" spans="1:8">
      <c r="A34" s="347" t="s">
        <v>110</v>
      </c>
      <c r="B34" s="347"/>
      <c r="C34" s="348">
        <v>1609.66</v>
      </c>
      <c r="D34" s="348">
        <v>321393.64</v>
      </c>
      <c r="E34" s="348">
        <v>16980.36</v>
      </c>
      <c r="F34" s="349">
        <v>339983.66</v>
      </c>
      <c r="H34" s="332" t="str">
        <f>IFERROR(VLOOKUP(A34,'[2]Remap donor name'!A:B,2,FALSE),"")</f>
        <v/>
      </c>
    </row>
    <row r="35" spans="1:8">
      <c r="A35" s="347" t="s">
        <v>233</v>
      </c>
      <c r="B35" s="347"/>
      <c r="C35" s="348"/>
      <c r="D35" s="348"/>
      <c r="E35" s="348">
        <v>298473.09999999998</v>
      </c>
      <c r="F35" s="349">
        <v>298473.09999999998</v>
      </c>
      <c r="H35" s="332" t="str">
        <f>IFERROR(VLOOKUP(A35,'[2]Remap donor name'!A:B,2,FALSE),"")</f>
        <v/>
      </c>
    </row>
    <row r="36" spans="1:8">
      <c r="A36" s="347" t="s">
        <v>234</v>
      </c>
      <c r="B36" s="347"/>
      <c r="C36" s="348"/>
      <c r="D36" s="348"/>
      <c r="E36" s="348">
        <v>250000</v>
      </c>
      <c r="F36" s="349">
        <v>250000</v>
      </c>
      <c r="H36" s="332" t="str">
        <f>IFERROR(VLOOKUP(A36,'[2]Remap donor name'!A:B,2,FALSE),"")</f>
        <v/>
      </c>
    </row>
    <row r="37" spans="1:8">
      <c r="A37" s="347" t="s">
        <v>106</v>
      </c>
      <c r="B37" s="347"/>
      <c r="C37" s="348">
        <v>1216.43</v>
      </c>
      <c r="D37" s="348">
        <v>164.11</v>
      </c>
      <c r="E37" s="348">
        <v>211613.49</v>
      </c>
      <c r="F37" s="349">
        <v>212994.03</v>
      </c>
      <c r="H37" s="332" t="str">
        <f>IFERROR(VLOOKUP(A37,'[2]Remap donor name'!A:B,2,FALSE),"")</f>
        <v/>
      </c>
    </row>
    <row r="38" spans="1:8">
      <c r="A38" s="347" t="s">
        <v>63</v>
      </c>
      <c r="B38" s="347"/>
      <c r="C38" s="348">
        <v>2701.45</v>
      </c>
      <c r="D38" s="348">
        <v>8230.19</v>
      </c>
      <c r="E38" s="348">
        <v>182181.66999999998</v>
      </c>
      <c r="F38" s="349">
        <v>193113.31</v>
      </c>
      <c r="H38" s="332" t="str">
        <f>IFERROR(VLOOKUP(A38,'[2]Remap donor name'!A:B,2,FALSE),"")</f>
        <v/>
      </c>
    </row>
    <row r="39" spans="1:8">
      <c r="A39" s="347" t="s">
        <v>235</v>
      </c>
      <c r="B39" s="347"/>
      <c r="C39" s="348"/>
      <c r="D39" s="348"/>
      <c r="E39" s="348">
        <v>150750.59</v>
      </c>
      <c r="F39" s="349">
        <v>150750.59</v>
      </c>
      <c r="H39" s="332" t="str">
        <f>IFERROR(VLOOKUP(A39,'[2]Remap donor name'!A:B,2,FALSE),"")</f>
        <v/>
      </c>
    </row>
    <row r="40" spans="1:8">
      <c r="A40" s="347" t="s">
        <v>211</v>
      </c>
      <c r="B40" s="347"/>
      <c r="C40" s="348"/>
      <c r="D40" s="348"/>
      <c r="E40" s="348">
        <v>134021.92000000001</v>
      </c>
      <c r="F40" s="349">
        <v>134021.92000000001</v>
      </c>
      <c r="H40" s="332" t="str">
        <f>IFERROR(VLOOKUP(A40,'[2]Remap donor name'!A:B,2,FALSE),"")</f>
        <v/>
      </c>
    </row>
    <row r="41" spans="1:8">
      <c r="A41" s="347" t="s">
        <v>236</v>
      </c>
      <c r="B41" s="347"/>
      <c r="C41" s="348"/>
      <c r="D41" s="348"/>
      <c r="E41" s="348">
        <v>125657.92</v>
      </c>
      <c r="F41" s="349">
        <v>125657.92</v>
      </c>
      <c r="H41" s="332" t="str">
        <f>IFERROR(VLOOKUP(A41,'[2]Remap donor name'!A:B,2,FALSE),"")</f>
        <v/>
      </c>
    </row>
    <row r="42" spans="1:8">
      <c r="A42" s="347" t="s">
        <v>237</v>
      </c>
      <c r="B42" s="347"/>
      <c r="C42" s="348"/>
      <c r="D42" s="348"/>
      <c r="E42" s="348">
        <v>107100</v>
      </c>
      <c r="F42" s="349">
        <v>107100</v>
      </c>
      <c r="H42" s="332" t="str">
        <f>IFERROR(VLOOKUP(A42,'[2]Remap donor name'!A:B,2,FALSE),"")</f>
        <v/>
      </c>
    </row>
    <row r="43" spans="1:8">
      <c r="A43" s="347" t="s">
        <v>238</v>
      </c>
      <c r="B43" s="347"/>
      <c r="C43" s="348"/>
      <c r="D43" s="348">
        <v>20000</v>
      </c>
      <c r="E43" s="348">
        <v>63531.48</v>
      </c>
      <c r="F43" s="349">
        <v>83531.48000000001</v>
      </c>
      <c r="H43" s="332" t="str">
        <f>IFERROR(VLOOKUP(A43,'[2]Remap donor name'!A:B,2,FALSE),"")</f>
        <v/>
      </c>
    </row>
    <row r="44" spans="1:8">
      <c r="A44" s="347" t="s">
        <v>97</v>
      </c>
      <c r="B44" s="347"/>
      <c r="C44" s="348"/>
      <c r="D44" s="348"/>
      <c r="E44" s="348">
        <v>79561.119999999995</v>
      </c>
      <c r="F44" s="349">
        <v>79561.119999999995</v>
      </c>
      <c r="H44" s="332" t="str">
        <f>IFERROR(VLOOKUP(A44,'[2]Remap donor name'!A:B,2,FALSE),"")</f>
        <v/>
      </c>
    </row>
    <row r="45" spans="1:8">
      <c r="A45" s="347" t="s">
        <v>218</v>
      </c>
      <c r="B45" s="347"/>
      <c r="C45" s="348"/>
      <c r="D45" s="348"/>
      <c r="E45" s="348">
        <v>53672</v>
      </c>
      <c r="F45" s="349">
        <v>53672</v>
      </c>
      <c r="H45" s="332" t="str">
        <f>IFERROR(VLOOKUP(A45,'[2]Remap donor name'!A:B,2,FALSE),"")</f>
        <v/>
      </c>
    </row>
    <row r="46" spans="1:8">
      <c r="A46" s="347" t="s">
        <v>83</v>
      </c>
      <c r="B46" s="347"/>
      <c r="C46" s="348"/>
      <c r="D46" s="348"/>
      <c r="E46" s="348">
        <v>44730</v>
      </c>
      <c r="F46" s="349">
        <v>44730</v>
      </c>
      <c r="H46" s="332" t="str">
        <f>IFERROR(VLOOKUP(A46,'[2]Remap donor name'!A:B,2,FALSE),"")</f>
        <v/>
      </c>
    </row>
    <row r="47" spans="1:8">
      <c r="A47" s="347" t="s">
        <v>239</v>
      </c>
      <c r="B47" s="347"/>
      <c r="C47" s="348">
        <v>10905.13</v>
      </c>
      <c r="D47" s="348"/>
      <c r="E47" s="348"/>
      <c r="F47" s="349">
        <v>10905.13</v>
      </c>
      <c r="H47" s="332" t="str">
        <f>IFERROR(VLOOKUP(A47,'[2]Remap donor name'!A:B,2,FALSE),"")</f>
        <v/>
      </c>
    </row>
    <row r="48" spans="1:8">
      <c r="A48" s="347" t="s">
        <v>88</v>
      </c>
      <c r="B48" s="347"/>
      <c r="C48" s="348">
        <v>61.95</v>
      </c>
      <c r="D48" s="348"/>
      <c r="E48" s="348"/>
      <c r="F48" s="349">
        <v>61.95</v>
      </c>
      <c r="H48" s="332" t="str">
        <f>IFERROR(VLOOKUP(A48,'[2]Remap donor name'!A:B,2,FALSE),"")</f>
        <v/>
      </c>
    </row>
    <row r="49" spans="1:8">
      <c r="A49" s="351" t="s">
        <v>134</v>
      </c>
      <c r="B49" s="351"/>
      <c r="C49" s="348">
        <v>16352.25</v>
      </c>
      <c r="D49" s="348">
        <v>0</v>
      </c>
      <c r="E49" s="348">
        <v>76387.400000000009</v>
      </c>
      <c r="F49" s="349">
        <v>92739.650000000009</v>
      </c>
      <c r="H49" s="332" t="str">
        <f>IFERROR(VLOOKUP(A49,'[2]Remap donor name'!A:B,2,FALSE),"")</f>
        <v/>
      </c>
    </row>
    <row r="50" spans="1:8" ht="6.75" customHeight="1">
      <c r="A50" s="347"/>
      <c r="B50" s="347"/>
      <c r="C50" s="348"/>
      <c r="D50" s="348"/>
      <c r="E50" s="348"/>
      <c r="F50" s="349"/>
    </row>
    <row r="51" spans="1:8">
      <c r="A51" s="352" t="s">
        <v>135</v>
      </c>
      <c r="B51" s="352"/>
      <c r="C51" s="353">
        <v>19909105.679999996</v>
      </c>
      <c r="D51" s="353">
        <v>236264210.36000004</v>
      </c>
      <c r="E51" s="353">
        <v>75070340.859999985</v>
      </c>
      <c r="F51" s="353">
        <v>331243656.89999998</v>
      </c>
    </row>
    <row r="52" spans="1:8" ht="7.5" customHeight="1">
      <c r="A52" s="347"/>
      <c r="B52" s="347"/>
      <c r="C52" s="348"/>
      <c r="D52" s="348"/>
      <c r="E52" s="348"/>
      <c r="F52" s="348"/>
    </row>
    <row r="53" spans="1:8" ht="15" customHeight="1">
      <c r="A53" s="347" t="s">
        <v>136</v>
      </c>
      <c r="B53" s="348">
        <f>B55-B51</f>
        <v>43442067</v>
      </c>
      <c r="C53" s="348">
        <f t="shared" ref="C53:F53" si="0">C55-C51</f>
        <v>5196729.320000004</v>
      </c>
      <c r="D53" s="348">
        <f t="shared" si="0"/>
        <v>-13709613.360000044</v>
      </c>
      <c r="E53" s="348">
        <f t="shared" si="0"/>
        <v>-8412125.8599999845</v>
      </c>
      <c r="F53" s="349">
        <f t="shared" si="0"/>
        <v>26517058.100000024</v>
      </c>
    </row>
    <row r="54" spans="1:8" ht="7.5" customHeight="1">
      <c r="A54" s="347"/>
      <c r="B54" s="347"/>
      <c r="C54" s="348"/>
      <c r="D54" s="348"/>
      <c r="E54" s="348"/>
      <c r="F54" s="348"/>
    </row>
    <row r="55" spans="1:8">
      <c r="A55" s="354" t="s">
        <v>6</v>
      </c>
      <c r="B55" s="355">
        <v>43442067</v>
      </c>
      <c r="C55" s="355">
        <v>25105835</v>
      </c>
      <c r="D55" s="355">
        <v>222554597</v>
      </c>
      <c r="E55" s="355">
        <v>66658215</v>
      </c>
      <c r="F55" s="355">
        <v>357760715</v>
      </c>
    </row>
    <row r="57" spans="1:8">
      <c r="A57" s="342" t="s">
        <v>137</v>
      </c>
    </row>
    <row r="58" spans="1:8">
      <c r="A58" s="342" t="s">
        <v>138</v>
      </c>
    </row>
    <row r="59" spans="1:8">
      <c r="A59" s="342" t="s">
        <v>240</v>
      </c>
    </row>
    <row r="60" spans="1:8" ht="24.75" customHeight="1">
      <c r="A60" s="366" t="s">
        <v>204</v>
      </c>
      <c r="B60" s="366"/>
      <c r="C60" s="366"/>
      <c r="D60" s="366"/>
      <c r="E60" s="366"/>
      <c r="F60" s="366"/>
    </row>
    <row r="64" spans="1:8">
      <c r="C64" s="341"/>
      <c r="D64" s="341"/>
      <c r="E64" s="341"/>
      <c r="F64" s="341"/>
    </row>
    <row r="65" spans="1:6" ht="15">
      <c r="A65" s="334"/>
      <c r="B65" s="334"/>
      <c r="C65" s="335"/>
      <c r="D65" s="335"/>
      <c r="E65" s="335"/>
      <c r="F65" s="336"/>
    </row>
    <row r="66" spans="1:6" ht="15">
      <c r="A66" s="334"/>
      <c r="B66" s="334"/>
      <c r="C66" s="335"/>
      <c r="D66" s="335"/>
      <c r="E66" s="335"/>
      <c r="F66" s="336"/>
    </row>
    <row r="67" spans="1:6" ht="15">
      <c r="A67" s="334"/>
      <c r="B67" s="334"/>
      <c r="C67" s="335"/>
      <c r="D67" s="335"/>
      <c r="E67" s="335"/>
      <c r="F67" s="336"/>
    </row>
    <row r="68" spans="1:6" ht="15">
      <c r="A68" s="334"/>
      <c r="B68" s="334"/>
      <c r="C68" s="335"/>
      <c r="D68" s="335"/>
      <c r="E68" s="335"/>
      <c r="F68" s="336"/>
    </row>
    <row r="69" spans="1:6" ht="15">
      <c r="A69" s="334"/>
      <c r="B69" s="334"/>
      <c r="C69" s="335"/>
      <c r="D69" s="335"/>
      <c r="E69" s="335"/>
      <c r="F69" s="336"/>
    </row>
    <row r="70" spans="1:6" ht="15">
      <c r="A70" s="334"/>
      <c r="B70" s="334"/>
      <c r="C70" s="335"/>
      <c r="D70" s="335"/>
      <c r="E70" s="335"/>
      <c r="F70" s="336"/>
    </row>
    <row r="71" spans="1:6" ht="15">
      <c r="A71" s="334"/>
      <c r="B71" s="334"/>
      <c r="C71" s="335"/>
      <c r="D71" s="335"/>
      <c r="E71" s="335"/>
      <c r="F71" s="336"/>
    </row>
  </sheetData>
  <mergeCells count="1">
    <mergeCell ref="A60:F6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0CBE0-2744-4118-8C0E-4FDCDB238797}">
  <dimension ref="A1:U102"/>
  <sheetViews>
    <sheetView workbookViewId="0">
      <pane xSplit="2" ySplit="5" topLeftCell="C76" activePane="bottomRight" state="frozen"/>
      <selection pane="topRight" activeCell="C1" sqref="C1"/>
      <selection pane="bottomLeft" activeCell="A6" sqref="A6"/>
      <selection pane="bottomRight" activeCell="C81" sqref="C81:C99"/>
    </sheetView>
  </sheetViews>
  <sheetFormatPr defaultColWidth="18.375" defaultRowHeight="14.25"/>
  <cols>
    <col min="1" max="1" width="8.875" style="221" customWidth="1"/>
    <col min="2" max="2" width="27.125" style="221" customWidth="1"/>
    <col min="3" max="3" width="16.125" style="221" customWidth="1"/>
    <col min="4" max="4" width="11.25" style="221" customWidth="1"/>
    <col min="5" max="6" width="10.875" style="221" customWidth="1"/>
    <col min="7" max="7" width="11.5" style="221" customWidth="1"/>
    <col min="8" max="8" width="14.375" style="221" customWidth="1"/>
    <col min="9" max="9" width="7.25" style="221" customWidth="1"/>
    <col min="10" max="10" width="8" style="221" customWidth="1"/>
    <col min="11" max="11" width="6" style="221" customWidth="1"/>
    <col min="12" max="12" width="14.75" style="222" bestFit="1" customWidth="1"/>
    <col min="13" max="15" width="13.625" style="222" bestFit="1" customWidth="1"/>
    <col min="16" max="16" width="14.75" style="222" bestFit="1" customWidth="1"/>
    <col min="17" max="17" width="8.875" style="221" customWidth="1"/>
    <col min="18" max="18" width="9.75" style="221" customWidth="1"/>
    <col min="19" max="19" width="11" style="221" customWidth="1"/>
    <col min="20" max="20" width="12.125" style="221" customWidth="1"/>
    <col min="21" max="21" width="9" style="221" customWidth="1"/>
    <col min="22" max="16384" width="18.375" style="221"/>
  </cols>
  <sheetData>
    <row r="1" spans="1:21">
      <c r="B1" s="41"/>
    </row>
    <row r="2" spans="1:21" ht="15.75">
      <c r="B2" s="145" t="s">
        <v>241</v>
      </c>
    </row>
    <row r="3" spans="1:21" ht="15.75">
      <c r="B3" s="145"/>
      <c r="C3" s="223"/>
      <c r="D3" s="10" t="s">
        <v>1</v>
      </c>
      <c r="E3" s="10" t="s">
        <v>2</v>
      </c>
      <c r="F3" s="10" t="s">
        <v>3</v>
      </c>
      <c r="G3" s="10" t="s">
        <v>4</v>
      </c>
      <c r="H3" s="154"/>
      <c r="I3" s="39"/>
      <c r="J3" s="39"/>
    </row>
    <row r="4" spans="1:21" ht="60">
      <c r="B4" s="225" t="s">
        <v>5</v>
      </c>
      <c r="C4" s="224"/>
      <c r="D4" s="152" t="str">
        <f>'[1]Budget and exp overview'!D6</f>
        <v>Attaining Favorable Protection Environments</v>
      </c>
      <c r="E4" s="152" t="str">
        <f>'[1]Budget and exp overview'!E6</f>
        <v>Realizing Basic Rights in Safe Environments</v>
      </c>
      <c r="F4" s="152" t="str">
        <f>'[1]Budget and exp overview'!F6</f>
        <v>Empowering Communities and Achieving Gender Equality</v>
      </c>
      <c r="G4" s="152" t="str">
        <f>'[1]Budget and exp overview'!G6</f>
        <v>Securing Solutions</v>
      </c>
      <c r="H4" s="195" t="s">
        <v>6</v>
      </c>
      <c r="I4" s="251" t="s">
        <v>7</v>
      </c>
      <c r="J4" s="251" t="s">
        <v>8</v>
      </c>
    </row>
    <row r="5" spans="1:21" ht="6.75" customHeight="1">
      <c r="B5" s="252"/>
      <c r="C5" s="226"/>
      <c r="D5" s="226"/>
      <c r="E5" s="226"/>
      <c r="F5" s="226"/>
      <c r="G5" s="226"/>
      <c r="H5" s="226"/>
      <c r="I5" s="227"/>
      <c r="J5" s="161"/>
    </row>
    <row r="6" spans="1:21" ht="14.65" customHeight="1">
      <c r="B6" s="369" t="s">
        <v>242</v>
      </c>
      <c r="C6" s="41" t="s">
        <v>10</v>
      </c>
      <c r="D6" s="22">
        <v>3958584.2448240002</v>
      </c>
      <c r="E6" s="22">
        <v>7659624.3419460002</v>
      </c>
      <c r="F6" s="21">
        <v>2077004.8783800001</v>
      </c>
      <c r="G6" s="22">
        <v>1697155.5947739992</v>
      </c>
      <c r="H6" s="254">
        <v>15392369.059923999</v>
      </c>
      <c r="I6" s="255">
        <f>H6/$H$69</f>
        <v>1.5165121817867612E-2</v>
      </c>
      <c r="J6" s="255"/>
      <c r="K6" s="228"/>
      <c r="Q6" s="229"/>
      <c r="R6" s="229"/>
      <c r="S6" s="229"/>
      <c r="T6" s="229"/>
      <c r="U6" s="229"/>
    </row>
    <row r="7" spans="1:21">
      <c r="B7" s="370"/>
      <c r="C7" s="212" t="s">
        <v>11</v>
      </c>
      <c r="D7" s="28">
        <v>4322159.6584037878</v>
      </c>
      <c r="E7" s="28">
        <v>7146365.8961238116</v>
      </c>
      <c r="F7" s="27">
        <v>1662714.2679923852</v>
      </c>
      <c r="G7" s="28">
        <v>1445708.0967024064</v>
      </c>
      <c r="H7" s="247">
        <v>14576947.91922239</v>
      </c>
      <c r="I7" s="213">
        <f>H7/$H$70</f>
        <v>2.5346502953093576E-2</v>
      </c>
      <c r="J7" s="161">
        <f>H7/H6</f>
        <v>0.94702432500630052</v>
      </c>
      <c r="K7" s="228"/>
      <c r="Q7" s="229"/>
      <c r="R7" s="229"/>
      <c r="S7" s="229"/>
      <c r="T7" s="229"/>
      <c r="U7" s="229"/>
    </row>
    <row r="8" spans="1:21" ht="14.65" customHeight="1">
      <c r="B8" s="369" t="s">
        <v>243</v>
      </c>
      <c r="C8" s="41" t="s">
        <v>10</v>
      </c>
      <c r="D8" s="21">
        <v>4027837.475889001</v>
      </c>
      <c r="E8" s="22">
        <v>7793625.2123870002</v>
      </c>
      <c r="F8" s="21">
        <v>2113340.9242516989</v>
      </c>
      <c r="G8" s="22">
        <v>1726846.3884753003</v>
      </c>
      <c r="H8" s="246">
        <v>15661650.001002999</v>
      </c>
      <c r="I8" s="161">
        <f t="shared" ref="I8" si="0">H8/$H$69</f>
        <v>1.5430427194758909E-2</v>
      </c>
      <c r="J8" s="255"/>
      <c r="K8" s="228"/>
      <c r="Q8" s="229"/>
      <c r="R8" s="229"/>
      <c r="S8" s="229"/>
      <c r="T8" s="229"/>
      <c r="U8" s="229"/>
    </row>
    <row r="9" spans="1:21">
      <c r="B9" s="369"/>
      <c r="C9" s="183" t="s">
        <v>11</v>
      </c>
      <c r="D9" s="27">
        <v>390912.64906063426</v>
      </c>
      <c r="E9" s="28">
        <v>646344.66202066047</v>
      </c>
      <c r="F9" s="27">
        <v>150382.23723828333</v>
      </c>
      <c r="G9" s="28">
        <v>130755.36919407986</v>
      </c>
      <c r="H9" s="248">
        <v>1318394.9175136578</v>
      </c>
      <c r="I9" s="230">
        <f t="shared" ref="I9" si="1">H9/$H$70</f>
        <v>2.2924346615821691E-3</v>
      </c>
      <c r="J9" s="262">
        <f t="shared" ref="J9" si="2">H9/H8</f>
        <v>8.4179822523758704E-2</v>
      </c>
      <c r="K9" s="228"/>
      <c r="Q9" s="229"/>
      <c r="R9" s="229"/>
      <c r="S9" s="229"/>
      <c r="T9" s="229"/>
      <c r="U9" s="229"/>
    </row>
    <row r="10" spans="1:21">
      <c r="B10" s="253" t="s">
        <v>13</v>
      </c>
      <c r="C10" s="176" t="s">
        <v>10</v>
      </c>
      <c r="D10" s="265">
        <v>7986421.7207130007</v>
      </c>
      <c r="E10" s="266">
        <v>15453249.554333001</v>
      </c>
      <c r="F10" s="265">
        <v>4190345.802631699</v>
      </c>
      <c r="G10" s="266">
        <v>3424001.9832492992</v>
      </c>
      <c r="H10" s="267">
        <v>31054019.060927</v>
      </c>
      <c r="I10" s="268">
        <f t="shared" ref="I10" si="3">H10/$H$69</f>
        <v>3.0595549012626521E-2</v>
      </c>
      <c r="J10" s="231"/>
      <c r="K10" s="228"/>
      <c r="Q10" s="229"/>
      <c r="R10" s="229"/>
      <c r="S10" s="229"/>
      <c r="T10" s="229"/>
      <c r="U10" s="229"/>
    </row>
    <row r="11" spans="1:21">
      <c r="B11" s="147"/>
      <c r="C11" s="179" t="s">
        <v>11</v>
      </c>
      <c r="D11" s="232">
        <v>4713072.3074644217</v>
      </c>
      <c r="E11" s="233">
        <v>7792710.5581444725</v>
      </c>
      <c r="F11" s="232">
        <v>1813096.5052306685</v>
      </c>
      <c r="G11" s="233">
        <v>1576463.4658964863</v>
      </c>
      <c r="H11" s="249">
        <v>15895342.83673605</v>
      </c>
      <c r="I11" s="269">
        <f t="shared" ref="I11" si="4">H11/$H$70</f>
        <v>2.7638937614675747E-2</v>
      </c>
      <c r="J11" s="231">
        <f t="shared" ref="J11" si="5">H11/H10</f>
        <v>0.51186105107844149</v>
      </c>
      <c r="K11" s="228"/>
      <c r="Q11" s="229"/>
      <c r="R11" s="229"/>
      <c r="S11" s="229"/>
      <c r="T11" s="229"/>
      <c r="U11" s="229"/>
    </row>
    <row r="12" spans="1:21" ht="6.75" customHeight="1">
      <c r="B12" s="179"/>
      <c r="C12" s="179"/>
      <c r="D12" s="233"/>
      <c r="E12" s="233"/>
      <c r="F12" s="233"/>
      <c r="G12" s="233"/>
      <c r="H12" s="234"/>
      <c r="I12" s="231"/>
      <c r="J12" s="231"/>
      <c r="K12" s="228"/>
      <c r="Q12" s="229"/>
      <c r="R12" s="229"/>
      <c r="S12" s="229"/>
      <c r="T12" s="229"/>
      <c r="U12" s="229"/>
    </row>
    <row r="13" spans="1:21" ht="15">
      <c r="B13" s="235" t="s">
        <v>244</v>
      </c>
      <c r="C13" s="212"/>
      <c r="D13" s="236"/>
      <c r="E13" s="236"/>
      <c r="F13" s="236"/>
      <c r="G13" s="236"/>
      <c r="H13" s="237"/>
      <c r="I13" s="213"/>
      <c r="J13" s="256"/>
      <c r="K13" s="228"/>
      <c r="Q13" s="229"/>
      <c r="R13" s="229"/>
      <c r="S13" s="229"/>
      <c r="T13" s="229"/>
      <c r="U13" s="229"/>
    </row>
    <row r="14" spans="1:21">
      <c r="A14" s="41"/>
      <c r="B14" s="41" t="s">
        <v>245</v>
      </c>
      <c r="C14" s="41" t="s">
        <v>10</v>
      </c>
      <c r="D14" s="21">
        <v>4145566.7119130017</v>
      </c>
      <c r="E14" s="22">
        <v>0</v>
      </c>
      <c r="F14" s="21">
        <v>0</v>
      </c>
      <c r="G14" s="22">
        <v>2295782.0682000006</v>
      </c>
      <c r="H14" s="246">
        <v>6441348.7801130023</v>
      </c>
      <c r="I14" s="161">
        <f t="shared" ref="I14" si="6">H14/$H$69</f>
        <v>6.346251089841588E-3</v>
      </c>
      <c r="J14" s="161"/>
      <c r="K14" s="228"/>
      <c r="Q14" s="229"/>
      <c r="R14" s="229"/>
      <c r="S14" s="229"/>
      <c r="T14" s="229"/>
      <c r="U14" s="229"/>
    </row>
    <row r="15" spans="1:21">
      <c r="A15" s="41"/>
      <c r="B15" s="212"/>
      <c r="C15" s="212" t="s">
        <v>11</v>
      </c>
      <c r="D15" s="27">
        <v>2690155.1031757109</v>
      </c>
      <c r="E15" s="28">
        <v>0</v>
      </c>
      <c r="F15" s="27">
        <v>0</v>
      </c>
      <c r="G15" s="28">
        <v>1452250.2328934986</v>
      </c>
      <c r="H15" s="247">
        <v>4142405.3360692095</v>
      </c>
      <c r="I15" s="213">
        <f t="shared" ref="I15" si="7">H15/$H$70</f>
        <v>7.202844495666539E-3</v>
      </c>
      <c r="J15" s="161">
        <f t="shared" ref="J15" si="8">H15/H14</f>
        <v>0.64309595357706095</v>
      </c>
      <c r="K15" s="228"/>
      <c r="Q15" s="229"/>
      <c r="R15" s="229"/>
      <c r="S15" s="229"/>
      <c r="T15" s="229"/>
      <c r="U15" s="229"/>
    </row>
    <row r="16" spans="1:21">
      <c r="A16" s="41"/>
      <c r="B16" s="41" t="s">
        <v>246</v>
      </c>
      <c r="C16" s="41" t="s">
        <v>10</v>
      </c>
      <c r="D16" s="21">
        <v>1237635.5500456002</v>
      </c>
      <c r="E16" s="22">
        <v>1250005.1200459998</v>
      </c>
      <c r="F16" s="21">
        <v>0</v>
      </c>
      <c r="G16" s="22">
        <v>1125135.540083</v>
      </c>
      <c r="H16" s="246">
        <v>3612776.2101746001</v>
      </c>
      <c r="I16" s="161">
        <f t="shared" ref="I16" si="9">H16/$H$69</f>
        <v>3.5594385188333325E-3</v>
      </c>
      <c r="J16" s="255"/>
      <c r="K16" s="228"/>
      <c r="Q16" s="229"/>
      <c r="R16" s="229"/>
      <c r="S16" s="229"/>
      <c r="T16" s="229"/>
      <c r="U16" s="229"/>
    </row>
    <row r="17" spans="1:21">
      <c r="A17" s="41"/>
      <c r="B17" s="183"/>
      <c r="C17" s="183" t="s">
        <v>11</v>
      </c>
      <c r="D17" s="27">
        <v>955579.29077140719</v>
      </c>
      <c r="E17" s="28">
        <v>594197.17268278857</v>
      </c>
      <c r="F17" s="27">
        <v>0</v>
      </c>
      <c r="G17" s="28">
        <v>739665.92668716016</v>
      </c>
      <c r="H17" s="248">
        <v>2289442.3901413558</v>
      </c>
      <c r="I17" s="230">
        <f t="shared" ref="I17" si="10">H17/$H$70</f>
        <v>3.9808990622881412E-3</v>
      </c>
      <c r="J17" s="161">
        <f t="shared" ref="J17" si="11">H17/H16</f>
        <v>0.63370722595372453</v>
      </c>
      <c r="K17" s="228"/>
      <c r="Q17" s="229"/>
      <c r="R17" s="229"/>
      <c r="S17" s="229"/>
      <c r="T17" s="229"/>
      <c r="U17" s="229"/>
    </row>
    <row r="18" spans="1:21">
      <c r="B18" s="147" t="s">
        <v>13</v>
      </c>
      <c r="C18" s="176" t="s">
        <v>10</v>
      </c>
      <c r="D18" s="265">
        <v>5383202.2619586019</v>
      </c>
      <c r="E18" s="265">
        <v>1250005.1200459998</v>
      </c>
      <c r="F18" s="265">
        <v>0</v>
      </c>
      <c r="G18" s="265">
        <v>3420917.6082830005</v>
      </c>
      <c r="H18" s="272">
        <v>10054124.990287602</v>
      </c>
      <c r="I18" s="268">
        <f t="shared" ref="I18" si="12">H18/$H$69</f>
        <v>9.90568960867492E-3</v>
      </c>
      <c r="J18" s="258"/>
      <c r="K18" s="228"/>
      <c r="Q18" s="229"/>
      <c r="R18" s="229"/>
      <c r="S18" s="229"/>
      <c r="T18" s="229"/>
      <c r="U18" s="229"/>
    </row>
    <row r="19" spans="1:21">
      <c r="B19" s="179"/>
      <c r="C19" s="179" t="s">
        <v>11</v>
      </c>
      <c r="D19" s="232">
        <v>3645734.393947118</v>
      </c>
      <c r="E19" s="232">
        <v>594197.17268278857</v>
      </c>
      <c r="F19" s="232">
        <v>0</v>
      </c>
      <c r="G19" s="232">
        <v>2191916.1595806587</v>
      </c>
      <c r="H19" s="273">
        <v>6431847.7262105644</v>
      </c>
      <c r="I19" s="231">
        <f t="shared" ref="I19" si="13">H19/$H$70</f>
        <v>1.1183743557954678E-2</v>
      </c>
      <c r="J19" s="231">
        <f t="shared" ref="J19" si="14">H19/H18</f>
        <v>0.63972227642125012</v>
      </c>
      <c r="K19" s="228"/>
      <c r="Q19" s="229"/>
      <c r="R19" s="229"/>
      <c r="S19" s="229"/>
      <c r="T19" s="229"/>
      <c r="U19" s="229"/>
    </row>
    <row r="20" spans="1:21" ht="6.75" customHeight="1">
      <c r="B20" s="179"/>
      <c r="C20" s="179"/>
      <c r="D20" s="233"/>
      <c r="E20" s="233"/>
      <c r="F20" s="233"/>
      <c r="G20" s="233"/>
      <c r="H20" s="234"/>
      <c r="I20" s="231"/>
      <c r="J20" s="231"/>
      <c r="K20" s="228"/>
      <c r="Q20" s="229"/>
      <c r="R20" s="229"/>
      <c r="S20" s="229"/>
      <c r="T20" s="229"/>
      <c r="U20" s="229"/>
    </row>
    <row r="21" spans="1:21" ht="15">
      <c r="B21" s="235" t="s">
        <v>247</v>
      </c>
      <c r="C21" s="212"/>
      <c r="D21" s="236"/>
      <c r="E21" s="236"/>
      <c r="F21" s="236"/>
      <c r="G21" s="236"/>
      <c r="H21" s="237"/>
      <c r="I21" s="213"/>
      <c r="J21" s="161"/>
      <c r="K21" s="228"/>
      <c r="Q21" s="229"/>
      <c r="R21" s="229"/>
      <c r="S21" s="229"/>
      <c r="T21" s="229"/>
      <c r="U21" s="229"/>
    </row>
    <row r="22" spans="1:21">
      <c r="B22" s="41" t="s">
        <v>248</v>
      </c>
      <c r="C22" s="41" t="s">
        <v>10</v>
      </c>
      <c r="D22" s="21">
        <v>3064313.1431242004</v>
      </c>
      <c r="E22" s="22">
        <v>0</v>
      </c>
      <c r="F22" s="21">
        <v>790769.49689139996</v>
      </c>
      <c r="G22" s="22">
        <v>1962923.4000064004</v>
      </c>
      <c r="H22" s="246">
        <v>5818006.0400220007</v>
      </c>
      <c r="I22" s="161">
        <f t="shared" ref="I22" si="15">H22/$H$69</f>
        <v>5.7321111513459798E-3</v>
      </c>
      <c r="J22" s="255"/>
      <c r="K22" s="228"/>
      <c r="Q22" s="229"/>
      <c r="R22" s="229"/>
      <c r="S22" s="229"/>
      <c r="T22" s="229"/>
      <c r="U22" s="229"/>
    </row>
    <row r="23" spans="1:21">
      <c r="B23" s="212"/>
      <c r="C23" s="212" t="s">
        <v>11</v>
      </c>
      <c r="D23" s="27">
        <v>1818082.3705716431</v>
      </c>
      <c r="E23" s="28">
        <v>0</v>
      </c>
      <c r="F23" s="27">
        <v>475772.63146923442</v>
      </c>
      <c r="G23" s="28">
        <v>1415855.828483864</v>
      </c>
      <c r="H23" s="247">
        <v>3709710.8305247417</v>
      </c>
      <c r="I23" s="213">
        <f t="shared" ref="I23" si="16">H23/$H$70</f>
        <v>6.4504721456145895E-3</v>
      </c>
      <c r="J23" s="256">
        <f t="shared" ref="J23" si="17">H23/H22</f>
        <v>0.63762581286538389</v>
      </c>
      <c r="K23" s="228"/>
      <c r="Q23" s="229"/>
      <c r="R23" s="229"/>
      <c r="S23" s="229"/>
      <c r="T23" s="229"/>
      <c r="U23" s="229"/>
    </row>
    <row r="24" spans="1:21">
      <c r="B24" s="41" t="s">
        <v>108</v>
      </c>
      <c r="C24" s="41" t="s">
        <v>10</v>
      </c>
      <c r="D24" s="21">
        <v>2696502.079965</v>
      </c>
      <c r="E24" s="22">
        <v>1263094.4926155997</v>
      </c>
      <c r="F24" s="21">
        <v>0</v>
      </c>
      <c r="G24" s="22">
        <v>829391.93752040004</v>
      </c>
      <c r="H24" s="246">
        <v>4788988.5101009998</v>
      </c>
      <c r="I24" s="161">
        <f t="shared" ref="I24" si="18">H24/$H$69</f>
        <v>4.7182856555291414E-3</v>
      </c>
      <c r="J24" s="161"/>
      <c r="K24" s="228"/>
      <c r="Q24" s="229"/>
      <c r="R24" s="229"/>
      <c r="S24" s="229"/>
      <c r="T24" s="229"/>
      <c r="U24" s="229"/>
    </row>
    <row r="25" spans="1:21">
      <c r="B25" s="212"/>
      <c r="C25" s="212" t="s">
        <v>11</v>
      </c>
      <c r="D25" s="27">
        <v>2552779.0385579523</v>
      </c>
      <c r="E25" s="28">
        <v>929759.63195241452</v>
      </c>
      <c r="F25" s="27">
        <v>0</v>
      </c>
      <c r="G25" s="28">
        <v>780211.93790773593</v>
      </c>
      <c r="H25" s="247">
        <v>4262750.6084181024</v>
      </c>
      <c r="I25" s="213">
        <f t="shared" ref="I25" si="19">H25/$H$70</f>
        <v>7.4121017296146438E-3</v>
      </c>
      <c r="J25" s="256">
        <f t="shared" ref="J25" si="20">H25/H24</f>
        <v>0.89011502103775164</v>
      </c>
      <c r="K25" s="228"/>
      <c r="Q25" s="229"/>
      <c r="R25" s="229"/>
      <c r="S25" s="229"/>
      <c r="T25" s="229"/>
      <c r="U25" s="229"/>
    </row>
    <row r="26" spans="1:21">
      <c r="B26" s="41" t="s">
        <v>65</v>
      </c>
      <c r="C26" s="41" t="s">
        <v>10</v>
      </c>
      <c r="D26" s="21">
        <v>4512008.5396440011</v>
      </c>
      <c r="E26" s="22">
        <v>0</v>
      </c>
      <c r="F26" s="21">
        <v>0</v>
      </c>
      <c r="G26" s="22">
        <v>0</v>
      </c>
      <c r="H26" s="246">
        <v>4512008.5396440011</v>
      </c>
      <c r="I26" s="161">
        <f t="shared" ref="I26" si="21">H26/$H$69</f>
        <v>4.4453949148811579E-3</v>
      </c>
      <c r="J26" s="161"/>
      <c r="K26" s="228"/>
      <c r="Q26" s="229"/>
      <c r="R26" s="229"/>
      <c r="S26" s="229"/>
      <c r="T26" s="229"/>
      <c r="U26" s="229"/>
    </row>
    <row r="27" spans="1:21">
      <c r="B27" s="212"/>
      <c r="C27" s="212" t="s">
        <v>11</v>
      </c>
      <c r="D27" s="27">
        <v>3897306.9737772355</v>
      </c>
      <c r="E27" s="28">
        <v>0</v>
      </c>
      <c r="F27" s="27">
        <v>0</v>
      </c>
      <c r="G27" s="28">
        <v>0</v>
      </c>
      <c r="H27" s="247">
        <v>3897306.9737772355</v>
      </c>
      <c r="I27" s="213">
        <f t="shared" ref="I27" si="22">H27/$H$70</f>
        <v>6.7766656825118494E-3</v>
      </c>
      <c r="J27" s="161">
        <f t="shared" ref="J27" si="23">H27/H26</f>
        <v>0.86376320867618173</v>
      </c>
      <c r="K27" s="228"/>
      <c r="Q27" s="229"/>
      <c r="R27" s="229"/>
      <c r="S27" s="229"/>
      <c r="T27" s="229"/>
      <c r="U27" s="229"/>
    </row>
    <row r="28" spans="1:21">
      <c r="B28" s="41" t="s">
        <v>78</v>
      </c>
      <c r="C28" s="41" t="s">
        <v>10</v>
      </c>
      <c r="D28" s="21">
        <v>2281621.4244759995</v>
      </c>
      <c r="E28" s="22">
        <v>0</v>
      </c>
      <c r="F28" s="21">
        <v>339775.15480300004</v>
      </c>
      <c r="G28" s="22">
        <v>392560.20066790009</v>
      </c>
      <c r="H28" s="246">
        <v>3013956.7799468995</v>
      </c>
      <c r="I28" s="161">
        <f t="shared" ref="I28" si="24">H28/$H$69</f>
        <v>2.9694598371271396E-3</v>
      </c>
      <c r="J28" s="257"/>
      <c r="K28" s="228"/>
      <c r="Q28" s="229"/>
      <c r="R28" s="229"/>
      <c r="S28" s="229"/>
      <c r="T28" s="229"/>
      <c r="U28" s="229"/>
    </row>
    <row r="29" spans="1:21">
      <c r="B29" s="183"/>
      <c r="C29" s="183" t="s">
        <v>11</v>
      </c>
      <c r="D29" s="27">
        <v>2237712.8002485684</v>
      </c>
      <c r="E29" s="28">
        <v>0</v>
      </c>
      <c r="F29" s="27">
        <v>329968.00671817153</v>
      </c>
      <c r="G29" s="28">
        <v>356285.80317360797</v>
      </c>
      <c r="H29" s="248">
        <v>2923966.6101403479</v>
      </c>
      <c r="I29" s="230">
        <f t="shared" ref="I29" si="25">H29/$H$70</f>
        <v>5.0842143862597318E-3</v>
      </c>
      <c r="J29" s="264">
        <f t="shared" ref="J29" si="26">H29/H28</f>
        <v>0.97014218305806721</v>
      </c>
      <c r="K29" s="228"/>
      <c r="Q29" s="229"/>
      <c r="R29" s="229"/>
      <c r="S29" s="229"/>
      <c r="T29" s="229"/>
      <c r="U29" s="229"/>
    </row>
    <row r="30" spans="1:21">
      <c r="B30" s="147" t="s">
        <v>13</v>
      </c>
      <c r="C30" s="176" t="s">
        <v>10</v>
      </c>
      <c r="D30" s="265">
        <v>12554445.187209202</v>
      </c>
      <c r="E30" s="266">
        <v>1263094.4926155997</v>
      </c>
      <c r="F30" s="265">
        <v>1130544.6516944</v>
      </c>
      <c r="G30" s="266">
        <v>3184875.5381947006</v>
      </c>
      <c r="H30" s="267">
        <v>18132959.869713902</v>
      </c>
      <c r="I30" s="268">
        <f t="shared" ref="I30" si="27">H30/$H$69</f>
        <v>1.7865251558883421E-2</v>
      </c>
      <c r="J30" s="231"/>
      <c r="K30" s="228"/>
      <c r="Q30" s="229"/>
      <c r="R30" s="229"/>
      <c r="S30" s="229"/>
      <c r="T30" s="229"/>
      <c r="U30" s="229"/>
    </row>
    <row r="31" spans="1:21">
      <c r="B31" s="179"/>
      <c r="C31" s="179" t="s">
        <v>11</v>
      </c>
      <c r="D31" s="232">
        <v>10505881.183155399</v>
      </c>
      <c r="E31" s="233">
        <v>929759.63195241452</v>
      </c>
      <c r="F31" s="232">
        <v>805740.63818740589</v>
      </c>
      <c r="G31" s="233">
        <v>2552353.5695652082</v>
      </c>
      <c r="H31" s="249">
        <v>14793735.022860428</v>
      </c>
      <c r="I31" s="269">
        <f t="shared" ref="I31" si="28">H31/$H$70</f>
        <v>2.5723453944000815E-2</v>
      </c>
      <c r="J31" s="231">
        <f t="shared" ref="J31" si="29">H31/H30</f>
        <v>0.81584777825319477</v>
      </c>
      <c r="K31" s="228"/>
      <c r="Q31" s="229"/>
      <c r="R31" s="229"/>
      <c r="S31" s="229"/>
      <c r="T31" s="229"/>
      <c r="U31" s="229"/>
    </row>
    <row r="32" spans="1:21" ht="6.75" customHeight="1">
      <c r="B32" s="179"/>
      <c r="C32" s="179"/>
      <c r="D32" s="233"/>
      <c r="E32" s="233"/>
      <c r="F32" s="233"/>
      <c r="G32" s="233"/>
      <c r="H32" s="234"/>
      <c r="I32" s="231"/>
      <c r="J32" s="161"/>
      <c r="K32" s="228"/>
      <c r="Q32" s="229"/>
      <c r="R32" s="229"/>
      <c r="S32" s="229"/>
      <c r="T32" s="229"/>
      <c r="U32" s="229"/>
    </row>
    <row r="33" spans="2:21" ht="15">
      <c r="B33" s="235" t="s">
        <v>249</v>
      </c>
      <c r="C33" s="212"/>
      <c r="D33" s="236"/>
      <c r="E33" s="236"/>
      <c r="F33" s="236"/>
      <c r="G33" s="236"/>
      <c r="H33" s="237"/>
      <c r="I33" s="213"/>
      <c r="J33" s="161"/>
      <c r="K33" s="228"/>
      <c r="Q33" s="229"/>
      <c r="R33" s="229"/>
      <c r="S33" s="229"/>
      <c r="T33" s="229"/>
      <c r="U33" s="229"/>
    </row>
    <row r="34" spans="2:21">
      <c r="B34" s="41" t="s">
        <v>250</v>
      </c>
      <c r="C34" s="41" t="s">
        <v>10</v>
      </c>
      <c r="D34" s="21">
        <v>18680774.031177677</v>
      </c>
      <c r="E34" s="22">
        <v>0</v>
      </c>
      <c r="F34" s="21">
        <v>0</v>
      </c>
      <c r="G34" s="22">
        <v>3019833.3097343263</v>
      </c>
      <c r="H34" s="246">
        <v>21700607.340912003</v>
      </c>
      <c r="I34" s="161">
        <f t="shared" ref="I34" si="30">H34/$H$69</f>
        <v>2.1380227602746136E-2</v>
      </c>
      <c r="J34" s="255"/>
      <c r="K34" s="228"/>
      <c r="Q34" s="229"/>
      <c r="R34" s="229"/>
      <c r="S34" s="229"/>
      <c r="T34" s="229"/>
      <c r="U34" s="229"/>
    </row>
    <row r="35" spans="2:21">
      <c r="B35" s="212"/>
      <c r="C35" s="212" t="s">
        <v>11</v>
      </c>
      <c r="D35" s="27">
        <v>8016757.3614745671</v>
      </c>
      <c r="E35" s="28">
        <v>0</v>
      </c>
      <c r="F35" s="27">
        <v>0</v>
      </c>
      <c r="G35" s="28">
        <v>789484.21498208959</v>
      </c>
      <c r="H35" s="247">
        <v>8806241.5764566567</v>
      </c>
      <c r="I35" s="213">
        <f t="shared" ref="I35" si="31">H35/$H$70</f>
        <v>1.5312356836301375E-2</v>
      </c>
      <c r="J35" s="161">
        <f t="shared" ref="J35" si="32">H35/H34</f>
        <v>0.40580622643930853</v>
      </c>
      <c r="K35" s="228"/>
      <c r="Q35" s="229"/>
      <c r="R35" s="229"/>
      <c r="S35" s="229"/>
      <c r="T35" s="229"/>
      <c r="U35" s="229"/>
    </row>
    <row r="36" spans="2:21">
      <c r="B36" s="41" t="s">
        <v>251</v>
      </c>
      <c r="C36" s="41" t="s">
        <v>10</v>
      </c>
      <c r="D36" s="22">
        <v>1158867.3425559998</v>
      </c>
      <c r="E36" s="22">
        <v>0</v>
      </c>
      <c r="F36" s="21">
        <v>0</v>
      </c>
      <c r="G36" s="22">
        <v>3165225.207297801</v>
      </c>
      <c r="H36" s="246">
        <v>4324092.5498538008</v>
      </c>
      <c r="I36" s="161">
        <f t="shared" ref="I36" si="33">H36/$H$69</f>
        <v>4.2602532472405807E-3</v>
      </c>
      <c r="J36" s="255"/>
      <c r="K36" s="228"/>
      <c r="Q36" s="229"/>
      <c r="R36" s="229"/>
      <c r="S36" s="229"/>
      <c r="T36" s="229"/>
      <c r="U36" s="229"/>
    </row>
    <row r="37" spans="2:21">
      <c r="B37" s="212"/>
      <c r="C37" s="212" t="s">
        <v>11</v>
      </c>
      <c r="D37" s="28">
        <v>1696735.8432831271</v>
      </c>
      <c r="E37" s="28">
        <v>0</v>
      </c>
      <c r="F37" s="27">
        <v>0</v>
      </c>
      <c r="G37" s="28">
        <v>1516688.6570901535</v>
      </c>
      <c r="H37" s="247">
        <v>3213424.5003732806</v>
      </c>
      <c r="I37" s="213">
        <f t="shared" ref="I37" si="34">H37/$H$70</f>
        <v>5.5875258688994145E-3</v>
      </c>
      <c r="J37" s="161">
        <f t="shared" ref="J37" si="35">H37/H36</f>
        <v>0.74314424664243772</v>
      </c>
      <c r="K37" s="228"/>
      <c r="Q37" s="229"/>
      <c r="R37" s="229"/>
      <c r="S37" s="229"/>
      <c r="T37" s="229"/>
      <c r="U37" s="229"/>
    </row>
    <row r="38" spans="2:21">
      <c r="B38" s="41" t="s">
        <v>252</v>
      </c>
      <c r="C38" s="41" t="s">
        <v>10</v>
      </c>
      <c r="D38" s="21">
        <v>384204.81276099989</v>
      </c>
      <c r="E38" s="22">
        <v>1018754.57491</v>
      </c>
      <c r="F38" s="21">
        <v>0</v>
      </c>
      <c r="G38" s="22">
        <v>871487.94231000019</v>
      </c>
      <c r="H38" s="246">
        <v>2274447.3299810002</v>
      </c>
      <c r="I38" s="161">
        <f t="shared" ref="I38" si="36">H38/$H$69</f>
        <v>2.2408682310828057E-3</v>
      </c>
      <c r="J38" s="255"/>
      <c r="K38" s="228"/>
      <c r="Q38" s="229"/>
      <c r="R38" s="229"/>
      <c r="S38" s="229"/>
      <c r="T38" s="229"/>
      <c r="U38" s="229"/>
    </row>
    <row r="39" spans="2:21">
      <c r="B39" s="183"/>
      <c r="C39" s="183" t="s">
        <v>11</v>
      </c>
      <c r="D39" s="27">
        <v>281214.65743740631</v>
      </c>
      <c r="E39" s="28">
        <v>458827.06297545781</v>
      </c>
      <c r="F39" s="27">
        <v>0</v>
      </c>
      <c r="G39" s="28">
        <v>1105885.0006131765</v>
      </c>
      <c r="H39" s="248">
        <v>1845926.7210260406</v>
      </c>
      <c r="I39" s="230">
        <f t="shared" ref="I39" si="37">H39/$H$70</f>
        <v>3.2097107943963058E-3</v>
      </c>
      <c r="J39" s="161">
        <f t="shared" ref="J39" si="38">H39/H38</f>
        <v>0.81159352282800967</v>
      </c>
      <c r="K39" s="228"/>
      <c r="Q39" s="229"/>
      <c r="R39" s="229"/>
      <c r="S39" s="229"/>
      <c r="T39" s="229"/>
      <c r="U39" s="229"/>
    </row>
    <row r="40" spans="2:21">
      <c r="B40" s="147" t="s">
        <v>253</v>
      </c>
      <c r="C40" s="176" t="s">
        <v>10</v>
      </c>
      <c r="D40" s="265">
        <v>20223846.186494678</v>
      </c>
      <c r="E40" s="266">
        <v>1018754.57491</v>
      </c>
      <c r="F40" s="265">
        <v>0</v>
      </c>
      <c r="G40" s="266">
        <v>7056546.4593421277</v>
      </c>
      <c r="H40" s="267">
        <v>28299147.220746808</v>
      </c>
      <c r="I40" s="268">
        <f t="shared" ref="I40" si="39">H40/$H$69</f>
        <v>2.7881349081069526E-2</v>
      </c>
      <c r="J40" s="263"/>
      <c r="K40" s="228"/>
      <c r="Q40" s="229"/>
      <c r="R40" s="229"/>
      <c r="S40" s="229"/>
      <c r="T40" s="229"/>
      <c r="U40" s="229"/>
    </row>
    <row r="41" spans="2:21">
      <c r="B41" s="179"/>
      <c r="C41" s="179" t="s">
        <v>11</v>
      </c>
      <c r="D41" s="232">
        <v>9994707.8621951006</v>
      </c>
      <c r="E41" s="233">
        <v>458827.06297545781</v>
      </c>
      <c r="F41" s="232">
        <v>0</v>
      </c>
      <c r="G41" s="233">
        <v>3412057.8726854194</v>
      </c>
      <c r="H41" s="249">
        <v>13865592.797855977</v>
      </c>
      <c r="I41" s="269">
        <f t="shared" ref="I41" si="40">H41/$H$70</f>
        <v>2.4109593499597095E-2</v>
      </c>
      <c r="J41" s="231">
        <f t="shared" ref="J41" si="41">H41/H40</f>
        <v>0.48996503992497575</v>
      </c>
      <c r="K41" s="228"/>
      <c r="Q41" s="229"/>
      <c r="R41" s="229"/>
      <c r="S41" s="229"/>
      <c r="T41" s="229"/>
      <c r="U41" s="229"/>
    </row>
    <row r="42" spans="2:21" ht="6.75" customHeight="1">
      <c r="B42" s="179"/>
      <c r="C42" s="179"/>
      <c r="D42" s="233"/>
      <c r="E42" s="233"/>
      <c r="F42" s="233"/>
      <c r="G42" s="233"/>
      <c r="H42" s="234"/>
      <c r="I42" s="231"/>
      <c r="J42" s="161"/>
      <c r="K42" s="228"/>
      <c r="Q42" s="229"/>
      <c r="R42" s="229"/>
      <c r="S42" s="229"/>
      <c r="T42" s="229"/>
      <c r="U42" s="229"/>
    </row>
    <row r="43" spans="2:21" ht="15">
      <c r="B43" s="235" t="s">
        <v>254</v>
      </c>
      <c r="C43" s="212"/>
      <c r="D43" s="236"/>
      <c r="E43" s="236"/>
      <c r="F43" s="236"/>
      <c r="G43" s="236"/>
      <c r="H43" s="237"/>
      <c r="I43" s="213"/>
      <c r="J43" s="161"/>
      <c r="K43" s="228"/>
      <c r="Q43" s="229"/>
      <c r="R43" s="229"/>
      <c r="S43" s="229"/>
      <c r="T43" s="229"/>
      <c r="U43" s="229"/>
    </row>
    <row r="44" spans="2:21">
      <c r="B44" s="41" t="s">
        <v>255</v>
      </c>
      <c r="C44" s="41" t="s">
        <v>10</v>
      </c>
      <c r="D44" s="21">
        <v>46764159.604809999</v>
      </c>
      <c r="E44" s="22">
        <v>186363958.58897007</v>
      </c>
      <c r="F44" s="21">
        <v>35789722.10490001</v>
      </c>
      <c r="G44" s="22">
        <v>6082160.1356699998</v>
      </c>
      <c r="H44" s="246">
        <v>275000000.43435007</v>
      </c>
      <c r="I44" s="161">
        <f t="shared" ref="I44" si="42">H44/$H$69</f>
        <v>0.27094000217021541</v>
      </c>
      <c r="J44" s="255"/>
      <c r="K44" s="228"/>
      <c r="Q44" s="229"/>
      <c r="R44" s="229"/>
      <c r="S44" s="229"/>
      <c r="T44" s="229"/>
      <c r="U44" s="229"/>
    </row>
    <row r="45" spans="2:21">
      <c r="B45" s="212"/>
      <c r="C45" s="212" t="s">
        <v>11</v>
      </c>
      <c r="D45" s="27">
        <v>22016886.801213153</v>
      </c>
      <c r="E45" s="28">
        <v>81108898.089442343</v>
      </c>
      <c r="F45" s="27">
        <v>22097297.046496417</v>
      </c>
      <c r="G45" s="28">
        <v>5154852.4183554407</v>
      </c>
      <c r="H45" s="247">
        <v>130377934.35550734</v>
      </c>
      <c r="I45" s="213">
        <f t="shared" ref="I45" si="43">H45/$H$70</f>
        <v>0.22670209953911893</v>
      </c>
      <c r="J45" s="256">
        <f t="shared" ref="J45" si="44">H45/H44</f>
        <v>0.47410157872575015</v>
      </c>
      <c r="K45" s="228"/>
      <c r="Q45" s="229"/>
      <c r="R45" s="229"/>
      <c r="S45" s="229"/>
      <c r="T45" s="229"/>
      <c r="U45" s="229"/>
    </row>
    <row r="46" spans="2:21">
      <c r="B46" s="41" t="s">
        <v>256</v>
      </c>
      <c r="C46" s="41" t="s">
        <v>10</v>
      </c>
      <c r="D46" s="21">
        <v>2357604.3146939995</v>
      </c>
      <c r="E46" s="22">
        <v>6616273.6434696</v>
      </c>
      <c r="F46" s="21">
        <v>2491729.3344859998</v>
      </c>
      <c r="G46" s="22">
        <v>1649685.0474841997</v>
      </c>
      <c r="H46" s="246">
        <v>13115292.340133801</v>
      </c>
      <c r="I46" s="161">
        <f t="shared" ref="I46" si="45">H46/$H$69</f>
        <v>1.292166301631395E-2</v>
      </c>
      <c r="J46" s="231"/>
      <c r="K46" s="228"/>
      <c r="Q46" s="229"/>
      <c r="R46" s="229"/>
      <c r="S46" s="229"/>
      <c r="T46" s="229"/>
      <c r="U46" s="229"/>
    </row>
    <row r="47" spans="2:21">
      <c r="B47" s="212"/>
      <c r="C47" s="212" t="s">
        <v>11</v>
      </c>
      <c r="D47" s="27">
        <v>2215002.0448279567</v>
      </c>
      <c r="E47" s="28">
        <v>2665994.3656743793</v>
      </c>
      <c r="F47" s="27">
        <v>1271420.7986403138</v>
      </c>
      <c r="G47" s="28">
        <v>1110725.0134865979</v>
      </c>
      <c r="H47" s="247">
        <v>7263142.2226292472</v>
      </c>
      <c r="I47" s="213">
        <f t="shared" ref="I47" si="46">H47/$H$70</f>
        <v>1.2629204468230784E-2</v>
      </c>
      <c r="J47" s="231">
        <f t="shared" ref="J47" si="47">H47/H46</f>
        <v>0.55379186633937805</v>
      </c>
      <c r="K47" s="228"/>
      <c r="Q47" s="229"/>
      <c r="R47" s="229"/>
      <c r="S47" s="229"/>
      <c r="T47" s="229"/>
      <c r="U47" s="229"/>
    </row>
    <row r="48" spans="2:21">
      <c r="B48" s="41" t="s">
        <v>257</v>
      </c>
      <c r="C48" s="41" t="s">
        <v>10</v>
      </c>
      <c r="D48" s="21">
        <v>7894592.4643769981</v>
      </c>
      <c r="E48" s="22">
        <v>6219649.0353660015</v>
      </c>
      <c r="F48" s="21">
        <v>6175064.1521592038</v>
      </c>
      <c r="G48" s="22">
        <v>2179870.6580233001</v>
      </c>
      <c r="H48" s="246">
        <v>22469176.309925504</v>
      </c>
      <c r="I48" s="161">
        <f t="shared" ref="I48" si="48">H48/$H$69</f>
        <v>2.2137449703850058E-2</v>
      </c>
      <c r="J48" s="257"/>
      <c r="K48" s="228"/>
      <c r="Q48" s="229"/>
      <c r="R48" s="229"/>
      <c r="S48" s="229"/>
      <c r="T48" s="229"/>
      <c r="U48" s="229"/>
    </row>
    <row r="49" spans="2:21">
      <c r="B49" s="212"/>
      <c r="C49" s="212" t="s">
        <v>11</v>
      </c>
      <c r="D49" s="27">
        <v>5175668.4734199094</v>
      </c>
      <c r="E49" s="28">
        <v>3981849.30911054</v>
      </c>
      <c r="F49" s="27">
        <v>2261772.0676610423</v>
      </c>
      <c r="G49" s="28">
        <v>1813059.0164296257</v>
      </c>
      <c r="H49" s="247">
        <v>13232348.866621118</v>
      </c>
      <c r="I49" s="213">
        <f t="shared" ref="I49" si="49">H49/$H$70</f>
        <v>2.3008504351030721E-2</v>
      </c>
      <c r="J49" s="161">
        <f t="shared" ref="J49" si="50">H49/H48</f>
        <v>0.58891116808656119</v>
      </c>
      <c r="K49" s="228"/>
      <c r="Q49" s="229"/>
      <c r="R49" s="229"/>
      <c r="S49" s="229"/>
      <c r="T49" s="229"/>
      <c r="U49" s="229"/>
    </row>
    <row r="50" spans="2:21">
      <c r="B50" s="41" t="s">
        <v>258</v>
      </c>
      <c r="C50" s="41" t="s">
        <v>10</v>
      </c>
      <c r="D50" s="21">
        <v>68656979.544603005</v>
      </c>
      <c r="E50" s="22">
        <v>0</v>
      </c>
      <c r="F50" s="21">
        <v>0</v>
      </c>
      <c r="G50" s="22">
        <v>0</v>
      </c>
      <c r="H50" s="246">
        <v>68656979.544603005</v>
      </c>
      <c r="I50" s="161">
        <f t="shared" ref="I50" si="51">H50/$H$69</f>
        <v>6.7643353299761011E-2</v>
      </c>
      <c r="J50" s="255"/>
      <c r="K50" s="228"/>
      <c r="Q50" s="229"/>
      <c r="R50" s="229"/>
      <c r="S50" s="229"/>
      <c r="T50" s="229"/>
      <c r="U50" s="229"/>
    </row>
    <row r="51" spans="2:21">
      <c r="B51" s="212"/>
      <c r="C51" s="212" t="s">
        <v>11</v>
      </c>
      <c r="D51" s="27">
        <v>40385288.553976133</v>
      </c>
      <c r="E51" s="28">
        <v>0</v>
      </c>
      <c r="F51" s="27">
        <v>0</v>
      </c>
      <c r="G51" s="28">
        <v>0</v>
      </c>
      <c r="H51" s="247">
        <v>40385288.553976133</v>
      </c>
      <c r="I51" s="213">
        <f t="shared" ref="I51" si="52">H51/$H$70</f>
        <v>7.0222233163435607E-2</v>
      </c>
      <c r="J51" s="256">
        <f t="shared" ref="J51" si="53">H51/H50</f>
        <v>0.58821825285424667</v>
      </c>
      <c r="K51" s="228"/>
      <c r="Q51" s="229"/>
      <c r="R51" s="229"/>
      <c r="S51" s="229"/>
      <c r="T51" s="229"/>
      <c r="U51" s="229"/>
    </row>
    <row r="52" spans="2:21">
      <c r="B52" s="41" t="s">
        <v>133</v>
      </c>
      <c r="C52" s="41" t="s">
        <v>10</v>
      </c>
      <c r="D52" s="22">
        <v>388613.62857200007</v>
      </c>
      <c r="E52" s="22">
        <v>652453.29992499994</v>
      </c>
      <c r="F52" s="21">
        <v>297409.08569099993</v>
      </c>
      <c r="G52" s="22">
        <v>550632.37585840002</v>
      </c>
      <c r="H52" s="246">
        <v>1889108.3900464</v>
      </c>
      <c r="I52" s="161">
        <f t="shared" ref="I52" si="54">H52/$H$69</f>
        <v>1.8612182926928127E-3</v>
      </c>
      <c r="J52" s="161"/>
      <c r="K52" s="228"/>
      <c r="Q52" s="229"/>
      <c r="R52" s="229"/>
      <c r="S52" s="229"/>
      <c r="T52" s="229"/>
      <c r="U52" s="229"/>
    </row>
    <row r="53" spans="2:21">
      <c r="B53" s="212"/>
      <c r="C53" s="212" t="s">
        <v>11</v>
      </c>
      <c r="D53" s="28">
        <v>435743.58341056074</v>
      </c>
      <c r="E53" s="28">
        <v>430232.88882305357</v>
      </c>
      <c r="F53" s="27">
        <v>157948.63618557798</v>
      </c>
      <c r="G53" s="28">
        <v>305446.96595994767</v>
      </c>
      <c r="H53" s="247">
        <v>1329372.07437914</v>
      </c>
      <c r="I53" s="213">
        <f t="shared" ref="I53" si="55">H53/$H$70</f>
        <v>2.3115218216961612E-3</v>
      </c>
      <c r="J53" s="161">
        <f t="shared" ref="J53" si="56">H53/H52</f>
        <v>0.70370344093728165</v>
      </c>
      <c r="K53" s="228"/>
      <c r="Q53" s="229"/>
      <c r="R53" s="229"/>
      <c r="S53" s="229"/>
      <c r="T53" s="229"/>
      <c r="U53" s="229"/>
    </row>
    <row r="54" spans="2:21">
      <c r="B54" s="41" t="s">
        <v>259</v>
      </c>
      <c r="C54" s="41" t="s">
        <v>10</v>
      </c>
      <c r="D54" s="21">
        <v>9750948.9343039934</v>
      </c>
      <c r="E54" s="22">
        <v>10331199.762304503</v>
      </c>
      <c r="F54" s="21">
        <v>3847959.5592227993</v>
      </c>
      <c r="G54" s="22">
        <v>1976763.6544796992</v>
      </c>
      <c r="H54" s="246">
        <v>25906871.910310999</v>
      </c>
      <c r="I54" s="161">
        <f t="shared" ref="I54" si="57">H54/$H$69</f>
        <v>2.5524392438242303E-2</v>
      </c>
      <c r="J54" s="255"/>
      <c r="K54" s="228"/>
      <c r="Q54" s="229"/>
      <c r="R54" s="229"/>
      <c r="S54" s="229"/>
      <c r="T54" s="229"/>
      <c r="U54" s="229"/>
    </row>
    <row r="55" spans="2:21">
      <c r="B55" s="41"/>
      <c r="C55" s="259" t="s">
        <v>11</v>
      </c>
      <c r="D55" s="27">
        <v>7053374.8047042228</v>
      </c>
      <c r="E55" s="28">
        <v>5457534.5985640613</v>
      </c>
      <c r="F55" s="27">
        <v>2164276.4150350401</v>
      </c>
      <c r="G55" s="28">
        <v>666974.40162803873</v>
      </c>
      <c r="H55" s="260">
        <v>15342160.219931362</v>
      </c>
      <c r="I55" s="261">
        <f t="shared" ref="I55" si="58">H55/$H$70</f>
        <v>2.6677059661338858E-2</v>
      </c>
      <c r="J55" s="262">
        <f t="shared" ref="J55" si="59">H55/H54</f>
        <v>0.59220427201885173</v>
      </c>
      <c r="K55" s="228"/>
      <c r="Q55" s="229"/>
      <c r="R55" s="229"/>
      <c r="S55" s="229"/>
      <c r="T55" s="229"/>
      <c r="U55" s="229"/>
    </row>
    <row r="56" spans="2:21">
      <c r="B56" s="143" t="s">
        <v>253</v>
      </c>
      <c r="C56" s="179" t="s">
        <v>10</v>
      </c>
      <c r="D56" s="265">
        <v>135812898.49136001</v>
      </c>
      <c r="E56" s="266">
        <v>210183534.33003518</v>
      </c>
      <c r="F56" s="265">
        <v>48601884.236459017</v>
      </c>
      <c r="G56" s="266">
        <v>12439111.871515598</v>
      </c>
      <c r="H56" s="249">
        <v>407037428.92936975</v>
      </c>
      <c r="I56" s="258">
        <f t="shared" ref="I56" si="60">H56/$H$69</f>
        <v>0.4010280789210755</v>
      </c>
      <c r="J56" s="231"/>
      <c r="K56" s="228"/>
      <c r="Q56" s="229"/>
      <c r="R56" s="229"/>
      <c r="S56" s="229"/>
      <c r="T56" s="229"/>
      <c r="U56" s="229"/>
    </row>
    <row r="57" spans="2:21">
      <c r="B57" s="179"/>
      <c r="C57" s="179" t="s">
        <v>11</v>
      </c>
      <c r="D57" s="232">
        <v>77281964.261551932</v>
      </c>
      <c r="E57" s="233">
        <v>93644509.251614362</v>
      </c>
      <c r="F57" s="232">
        <v>27952714.964018393</v>
      </c>
      <c r="G57" s="233">
        <v>9051057.8158596493</v>
      </c>
      <c r="H57" s="249">
        <v>207930246.29304436</v>
      </c>
      <c r="I57" s="269">
        <f t="shared" ref="I57" si="61">H57/$H$70</f>
        <v>0.36155062300485108</v>
      </c>
      <c r="J57" s="231">
        <f t="shared" ref="J57" si="62">H57/H56</f>
        <v>0.5108381478331443</v>
      </c>
      <c r="K57" s="228"/>
      <c r="Q57" s="229"/>
      <c r="R57" s="229"/>
      <c r="S57" s="229"/>
      <c r="T57" s="229"/>
      <c r="U57" s="229"/>
    </row>
    <row r="58" spans="2:21" ht="6.75" customHeight="1">
      <c r="B58" s="179"/>
      <c r="C58" s="179"/>
      <c r="D58" s="233"/>
      <c r="E58" s="233"/>
      <c r="F58" s="233"/>
      <c r="G58" s="233"/>
      <c r="H58" s="234"/>
      <c r="I58" s="231"/>
      <c r="J58" s="161"/>
      <c r="K58" s="228"/>
      <c r="Q58" s="229"/>
      <c r="R58" s="229"/>
      <c r="S58" s="229"/>
      <c r="T58" s="229"/>
      <c r="U58" s="229"/>
    </row>
    <row r="59" spans="2:21" ht="15">
      <c r="B59" s="182" t="s">
        <v>260</v>
      </c>
      <c r="C59" s="212"/>
      <c r="D59" s="236"/>
      <c r="E59" s="158"/>
      <c r="F59" s="158"/>
      <c r="G59" s="236"/>
      <c r="H59" s="193"/>
      <c r="I59" s="161"/>
      <c r="J59" s="161"/>
      <c r="K59" s="228"/>
      <c r="Q59" s="229"/>
      <c r="R59" s="229"/>
      <c r="S59" s="229"/>
      <c r="T59" s="229"/>
      <c r="U59" s="229"/>
    </row>
    <row r="60" spans="2:21">
      <c r="B60" s="238" t="s">
        <v>261</v>
      </c>
      <c r="C60" s="41" t="s">
        <v>10</v>
      </c>
      <c r="D60" s="21">
        <v>20258688.746759996</v>
      </c>
      <c r="E60" s="22">
        <v>93171117.51275003</v>
      </c>
      <c r="F60" s="22">
        <v>47461481.756630987</v>
      </c>
      <c r="G60" s="22">
        <v>69418994.105697989</v>
      </c>
      <c r="H60" s="250">
        <v>230310282.12183899</v>
      </c>
      <c r="I60" s="239">
        <f t="shared" ref="I60" si="63">H60/$H$69</f>
        <v>0.22691006632492935</v>
      </c>
      <c r="J60" s="255"/>
      <c r="K60" s="228"/>
      <c r="Q60" s="229"/>
      <c r="R60" s="229"/>
      <c r="S60" s="229"/>
      <c r="T60" s="229"/>
      <c r="U60" s="229"/>
    </row>
    <row r="61" spans="2:21">
      <c r="B61" s="41"/>
      <c r="C61" s="212" t="s">
        <v>11</v>
      </c>
      <c r="D61" s="27">
        <v>6612672.479162192</v>
      </c>
      <c r="E61" s="28">
        <v>89196558.463695362</v>
      </c>
      <c r="F61" s="28">
        <v>51700914.296883196</v>
      </c>
      <c r="G61" s="28">
        <v>32565844.998027954</v>
      </c>
      <c r="H61" s="247">
        <v>180075990.23776868</v>
      </c>
      <c r="I61" s="213">
        <f t="shared" ref="I61" si="64">H61/$H$70</f>
        <v>0.31311744019637938</v>
      </c>
      <c r="J61" s="256">
        <f t="shared" ref="J61" si="65">H61/H60</f>
        <v>0.78188428488183903</v>
      </c>
      <c r="K61" s="228"/>
      <c r="Q61" s="229"/>
      <c r="R61" s="229"/>
      <c r="S61" s="229"/>
      <c r="T61" s="229"/>
      <c r="U61" s="229"/>
    </row>
    <row r="62" spans="2:21">
      <c r="B62" s="238" t="s">
        <v>262</v>
      </c>
      <c r="C62" s="41" t="s">
        <v>10</v>
      </c>
      <c r="D62" s="21">
        <v>14346242.857387999</v>
      </c>
      <c r="E62" s="22">
        <v>80091052.278800011</v>
      </c>
      <c r="F62" s="21">
        <v>5586609.7765500015</v>
      </c>
      <c r="G62" s="22">
        <v>14047909.830370001</v>
      </c>
      <c r="H62" s="246">
        <v>114071814.743108</v>
      </c>
      <c r="I62" s="161">
        <f t="shared" ref="I62" si="66">H62/$H$69</f>
        <v>0.11238770067360905</v>
      </c>
      <c r="J62" s="161"/>
      <c r="K62" s="228"/>
      <c r="Q62" s="229"/>
      <c r="R62" s="229"/>
      <c r="S62" s="229"/>
      <c r="T62" s="229"/>
      <c r="U62" s="229"/>
    </row>
    <row r="63" spans="2:21">
      <c r="B63" s="41"/>
      <c r="C63" s="41" t="s">
        <v>11</v>
      </c>
      <c r="D63" s="27">
        <v>2317865.8578286446</v>
      </c>
      <c r="E63" s="28">
        <v>26438905.948036261</v>
      </c>
      <c r="F63" s="27">
        <v>1359455.8816925862</v>
      </c>
      <c r="G63" s="28">
        <v>7890121.111238746</v>
      </c>
      <c r="H63" s="247">
        <v>38006348.798796237</v>
      </c>
      <c r="I63" s="161">
        <f t="shared" ref="I63" si="67">H63/$H$70</f>
        <v>6.6085715432561018E-2</v>
      </c>
      <c r="J63" s="161">
        <f t="shared" ref="J63" si="68">H63/H62</f>
        <v>0.33317913705841612</v>
      </c>
      <c r="K63" s="228"/>
      <c r="Q63" s="229"/>
      <c r="R63" s="229"/>
      <c r="S63" s="229"/>
      <c r="T63" s="229"/>
      <c r="U63" s="229"/>
    </row>
    <row r="64" spans="2:21">
      <c r="B64" s="238" t="s">
        <v>263</v>
      </c>
      <c r="C64" s="238" t="s">
        <v>10</v>
      </c>
      <c r="D64" s="21">
        <v>20515974.73147051</v>
      </c>
      <c r="E64" s="22">
        <v>0</v>
      </c>
      <c r="F64" s="21">
        <v>141683147.84039196</v>
      </c>
      <c r="G64" s="22">
        <v>13825961.463630999</v>
      </c>
      <c r="H64" s="246">
        <v>176025084.03549346</v>
      </c>
      <c r="I64" s="239">
        <f t="shared" ref="I64" si="69">H64/$H$69</f>
        <v>0.1734263148191317</v>
      </c>
      <c r="J64" s="255"/>
      <c r="K64" s="228"/>
      <c r="Q64" s="229"/>
      <c r="R64" s="229"/>
      <c r="S64" s="229"/>
      <c r="T64" s="229"/>
      <c r="U64" s="229"/>
    </row>
    <row r="65" spans="2:21">
      <c r="B65" s="183"/>
      <c r="C65" s="183" t="s">
        <v>11</v>
      </c>
      <c r="D65" s="27">
        <v>9991594.2046857625</v>
      </c>
      <c r="E65" s="28">
        <v>0</v>
      </c>
      <c r="F65" s="27">
        <v>70919845.749412581</v>
      </c>
      <c r="G65" s="28">
        <v>17196323.982127137</v>
      </c>
      <c r="H65" s="248">
        <v>98107763.936225474</v>
      </c>
      <c r="I65" s="230">
        <f t="shared" ref="I65" si="70">H65/$H$70</f>
        <v>0.1705904927499802</v>
      </c>
      <c r="J65" s="161">
        <f t="shared" ref="J65" si="71">H65/H64</f>
        <v>0.55735104160747428</v>
      </c>
      <c r="K65" s="228"/>
      <c r="Q65" s="229"/>
      <c r="R65" s="229"/>
      <c r="S65" s="229"/>
      <c r="T65" s="229"/>
      <c r="U65" s="229"/>
    </row>
    <row r="66" spans="2:21">
      <c r="B66" s="147" t="s">
        <v>13</v>
      </c>
      <c r="C66" s="176" t="s">
        <v>10</v>
      </c>
      <c r="D66" s="265">
        <v>55120906.335618503</v>
      </c>
      <c r="E66" s="266">
        <v>173262169.79155004</v>
      </c>
      <c r="F66" s="265">
        <v>194731239.37357295</v>
      </c>
      <c r="G66" s="266">
        <v>97292865.399699003</v>
      </c>
      <c r="H66" s="267">
        <v>520407180.90044045</v>
      </c>
      <c r="I66" s="268">
        <f t="shared" ref="I66" si="72">H66/$H$69</f>
        <v>0.51272408181767015</v>
      </c>
      <c r="J66" s="258"/>
      <c r="K66" s="228"/>
      <c r="Q66" s="229"/>
      <c r="R66" s="229"/>
      <c r="S66" s="229"/>
      <c r="T66" s="229"/>
      <c r="U66" s="229"/>
    </row>
    <row r="67" spans="2:21">
      <c r="B67" s="179"/>
      <c r="C67" s="179" t="s">
        <v>11</v>
      </c>
      <c r="D67" s="232">
        <v>18922132.5416766</v>
      </c>
      <c r="E67" s="233">
        <v>115635464.41173163</v>
      </c>
      <c r="F67" s="232">
        <v>123980215.92798837</v>
      </c>
      <c r="G67" s="233">
        <v>57652290.091393836</v>
      </c>
      <c r="H67" s="249">
        <v>316190102.97279042</v>
      </c>
      <c r="I67" s="269">
        <f t="shared" ref="I67" si="73">H67/$H$70</f>
        <v>0.54979364837892064</v>
      </c>
      <c r="J67" s="231">
        <f t="shared" ref="J67" si="74">H67/H66</f>
        <v>0.60758212910455789</v>
      </c>
      <c r="K67" s="228"/>
      <c r="Q67" s="229"/>
      <c r="R67" s="229"/>
      <c r="S67" s="229"/>
      <c r="T67" s="229"/>
      <c r="U67" s="229"/>
    </row>
    <row r="68" spans="2:21" ht="6.75" customHeight="1">
      <c r="B68" s="179"/>
      <c r="C68" s="179"/>
      <c r="D68" s="233"/>
      <c r="E68" s="233"/>
      <c r="F68" s="233"/>
      <c r="G68" s="233"/>
      <c r="H68" s="233"/>
      <c r="I68" s="231"/>
      <c r="J68" s="231"/>
      <c r="Q68" s="229"/>
      <c r="R68" s="229"/>
      <c r="S68" s="229"/>
      <c r="T68" s="229"/>
      <c r="U68" s="229"/>
    </row>
    <row r="69" spans="2:21">
      <c r="B69" s="102" t="s">
        <v>168</v>
      </c>
      <c r="C69" s="102" t="s">
        <v>10</v>
      </c>
      <c r="D69" s="240">
        <v>237081720.18335399</v>
      </c>
      <c r="E69" s="240">
        <v>402430807.86348981</v>
      </c>
      <c r="F69" s="240">
        <v>248654014.06435806</v>
      </c>
      <c r="G69" s="240">
        <v>126818318.86028373</v>
      </c>
      <c r="H69" s="240">
        <v>1014984860.9714855</v>
      </c>
      <c r="I69" s="104">
        <f>H69/$H$69</f>
        <v>1</v>
      </c>
      <c r="J69" s="271"/>
      <c r="Q69" s="229"/>
      <c r="R69" s="229"/>
      <c r="S69" s="229"/>
      <c r="T69" s="229"/>
      <c r="U69" s="229"/>
    </row>
    <row r="70" spans="2:21">
      <c r="B70" s="102"/>
      <c r="C70" s="102" t="s">
        <v>11</v>
      </c>
      <c r="D70" s="240">
        <v>125063492.54999056</v>
      </c>
      <c r="E70" s="240">
        <v>219055468.08910114</v>
      </c>
      <c r="F70" s="240">
        <v>154551768.03542483</v>
      </c>
      <c r="G70" s="240">
        <v>76436138.974981248</v>
      </c>
      <c r="H70" s="240">
        <v>575106867.64949775</v>
      </c>
      <c r="I70" s="104">
        <f>H70/$H$70</f>
        <v>1</v>
      </c>
      <c r="J70" s="271">
        <f>H70/H69</f>
        <v>0.56661620262891244</v>
      </c>
      <c r="Q70" s="229"/>
      <c r="R70" s="229"/>
      <c r="S70" s="229"/>
      <c r="T70" s="229"/>
      <c r="U70" s="229"/>
    </row>
    <row r="71" spans="2:21">
      <c r="B71" s="41"/>
      <c r="C71" s="41"/>
      <c r="D71" s="41"/>
      <c r="E71" s="41"/>
      <c r="F71" s="41"/>
      <c r="G71" s="41"/>
      <c r="H71" s="41"/>
      <c r="I71" s="161"/>
      <c r="J71" s="41"/>
      <c r="Q71" s="229"/>
      <c r="R71" s="229"/>
      <c r="S71" s="229"/>
      <c r="T71" s="229"/>
      <c r="U71" s="229"/>
    </row>
    <row r="72" spans="2:21">
      <c r="B72" s="328" t="s">
        <v>264</v>
      </c>
      <c r="C72" s="241"/>
      <c r="D72" s="241"/>
      <c r="E72" s="241"/>
      <c r="F72" s="241"/>
      <c r="G72" s="241"/>
      <c r="H72" s="241"/>
    </row>
    <row r="73" spans="2:21" ht="15">
      <c r="B73" s="328" t="s">
        <v>265</v>
      </c>
      <c r="C73" s="241"/>
      <c r="D73" s="241"/>
      <c r="E73" s="241"/>
      <c r="F73" s="241"/>
      <c r="G73" s="241"/>
      <c r="H73" s="242"/>
      <c r="I73" s="243"/>
      <c r="J73" s="243"/>
      <c r="K73" s="243"/>
      <c r="L73" s="244"/>
      <c r="M73" s="244"/>
      <c r="N73" s="244"/>
      <c r="O73" s="244"/>
      <c r="P73" s="244"/>
      <c r="Q73" s="243"/>
    </row>
    <row r="74" spans="2:21">
      <c r="B74" s="328" t="s">
        <v>266</v>
      </c>
      <c r="C74" s="241"/>
      <c r="D74" s="241"/>
      <c r="E74" s="241"/>
      <c r="F74" s="241"/>
      <c r="G74" s="241"/>
      <c r="H74" s="241"/>
      <c r="L74" s="245"/>
      <c r="M74" s="245"/>
      <c r="N74" s="245"/>
      <c r="O74" s="245"/>
      <c r="P74" s="245"/>
    </row>
    <row r="75" spans="2:21">
      <c r="B75" s="328" t="s">
        <v>267</v>
      </c>
      <c r="C75" s="241"/>
      <c r="D75" s="241"/>
      <c r="E75" s="241"/>
      <c r="F75" s="241"/>
      <c r="G75" s="241"/>
      <c r="H75" s="241"/>
    </row>
    <row r="76" spans="2:21">
      <c r="B76" s="241"/>
      <c r="C76" s="241"/>
      <c r="D76" s="241"/>
      <c r="E76" s="241"/>
      <c r="F76" s="241"/>
      <c r="G76" s="241"/>
      <c r="H76" s="241"/>
    </row>
    <row r="77" spans="2:21">
      <c r="B77" s="41"/>
      <c r="C77" s="41"/>
      <c r="D77" s="41"/>
      <c r="E77" s="41"/>
      <c r="F77" s="41"/>
      <c r="G77" s="41"/>
      <c r="H77" s="146"/>
    </row>
    <row r="78" spans="2:21" ht="15">
      <c r="B78" s="4"/>
      <c r="C78" s="41"/>
      <c r="D78" s="146"/>
      <c r="E78" s="146"/>
      <c r="F78" s="146"/>
      <c r="G78" s="146"/>
      <c r="H78" s="182"/>
      <c r="I78" s="182"/>
      <c r="J78" s="182"/>
    </row>
    <row r="79" spans="2:21" ht="15">
      <c r="B79" s="120" t="s">
        <v>268</v>
      </c>
      <c r="C79" s="4"/>
      <c r="D79" s="4"/>
      <c r="E79" s="4"/>
      <c r="F79" s="4"/>
      <c r="G79" s="4"/>
      <c r="H79" s="63"/>
      <c r="I79" s="158"/>
      <c r="J79" s="158"/>
    </row>
    <row r="80" spans="2:21">
      <c r="B80" s="116" t="s">
        <v>29</v>
      </c>
      <c r="C80" s="116" t="s">
        <v>30</v>
      </c>
      <c r="D80" s="4"/>
      <c r="E80" s="4"/>
      <c r="F80" s="4"/>
      <c r="G80" s="63"/>
      <c r="H80" s="63"/>
      <c r="I80" s="158"/>
      <c r="J80" s="158"/>
    </row>
    <row r="81" spans="2:10">
      <c r="B81" s="4" t="s">
        <v>31</v>
      </c>
      <c r="C81" s="4">
        <v>109570176.34647879</v>
      </c>
      <c r="D81" s="4"/>
      <c r="E81" s="4"/>
      <c r="F81" s="4"/>
      <c r="G81" s="4"/>
      <c r="H81" s="4"/>
      <c r="I81" s="158"/>
      <c r="J81" s="158"/>
    </row>
    <row r="82" spans="2:10">
      <c r="B82" s="4" t="s">
        <v>34</v>
      </c>
      <c r="C82" s="4">
        <v>65574294.001655199</v>
      </c>
      <c r="D82" s="4"/>
      <c r="E82" s="4"/>
      <c r="F82" s="4"/>
      <c r="G82" s="4"/>
      <c r="H82" s="4"/>
      <c r="I82" s="158"/>
      <c r="J82" s="158"/>
    </row>
    <row r="83" spans="2:10">
      <c r="B83" s="4" t="s">
        <v>32</v>
      </c>
      <c r="C83" s="4">
        <v>56885916.262631483</v>
      </c>
      <c r="D83" s="4"/>
      <c r="E83" s="4"/>
      <c r="F83" s="4"/>
      <c r="G83" s="4"/>
      <c r="H83" s="4"/>
      <c r="I83" s="193"/>
      <c r="J83" s="193"/>
    </row>
    <row r="84" spans="2:10">
      <c r="B84" s="4" t="s">
        <v>36</v>
      </c>
      <c r="C84" s="4">
        <v>48018040.827441178</v>
      </c>
      <c r="D84" s="4"/>
      <c r="E84" s="4"/>
      <c r="F84" s="4"/>
      <c r="G84" s="4"/>
      <c r="H84" s="4"/>
    </row>
    <row r="85" spans="2:10">
      <c r="B85" s="4" t="s">
        <v>33</v>
      </c>
      <c r="C85" s="4">
        <v>42563638.941901967</v>
      </c>
      <c r="D85" s="4"/>
      <c r="E85" s="4"/>
      <c r="F85" s="4"/>
      <c r="G85" s="63"/>
      <c r="H85" s="63"/>
    </row>
    <row r="86" spans="2:10">
      <c r="B86" s="4" t="s">
        <v>42</v>
      </c>
      <c r="C86" s="4">
        <v>41737691.383170538</v>
      </c>
      <c r="D86" s="4"/>
      <c r="E86" s="4"/>
      <c r="F86" s="4"/>
      <c r="G86" s="4"/>
      <c r="H86" s="63"/>
    </row>
    <row r="87" spans="2:10">
      <c r="B87" s="4" t="s">
        <v>47</v>
      </c>
      <c r="C87" s="4">
        <v>36735317.862334117</v>
      </c>
      <c r="D87" s="4"/>
      <c r="E87" s="4"/>
      <c r="F87" s="4"/>
      <c r="G87" s="4"/>
      <c r="H87" s="63"/>
    </row>
    <row r="88" spans="2:10">
      <c r="B88" s="4" t="s">
        <v>37</v>
      </c>
      <c r="C88" s="4">
        <v>26630389.217921719</v>
      </c>
      <c r="D88" s="4"/>
      <c r="E88" s="4"/>
      <c r="F88" s="4"/>
      <c r="G88" s="4"/>
      <c r="H88" s="63"/>
    </row>
    <row r="89" spans="2:10">
      <c r="B89" s="4" t="s">
        <v>46</v>
      </c>
      <c r="C89" s="4">
        <v>21031613.420983128</v>
      </c>
      <c r="D89" s="4"/>
      <c r="E89" s="4"/>
      <c r="F89" s="4"/>
      <c r="G89" s="4"/>
      <c r="H89" s="63"/>
    </row>
    <row r="90" spans="2:10">
      <c r="B90" s="4" t="s">
        <v>41</v>
      </c>
      <c r="C90" s="4">
        <v>16510052.609542333</v>
      </c>
      <c r="D90" s="4"/>
      <c r="E90" s="4"/>
      <c r="F90" s="4"/>
      <c r="G90" s="4"/>
      <c r="H90" s="63"/>
    </row>
    <row r="91" spans="2:10">
      <c r="B91" s="4" t="s">
        <v>48</v>
      </c>
      <c r="C91" s="4">
        <v>16187941.394653847</v>
      </c>
      <c r="D91" s="4"/>
      <c r="E91" s="4"/>
      <c r="F91" s="4"/>
      <c r="G91" s="4"/>
      <c r="H91" s="63"/>
    </row>
    <row r="92" spans="2:10">
      <c r="B92" s="4" t="s">
        <v>40</v>
      </c>
      <c r="C92" s="4">
        <v>15443154.040634353</v>
      </c>
      <c r="D92" s="4"/>
      <c r="E92" s="4"/>
      <c r="F92" s="4"/>
      <c r="G92" s="4"/>
      <c r="H92" s="63"/>
    </row>
    <row r="93" spans="2:10">
      <c r="B93" s="4" t="s">
        <v>39</v>
      </c>
      <c r="C93" s="4">
        <v>14853602.002183851</v>
      </c>
      <c r="D93" s="4"/>
      <c r="E93" s="4"/>
      <c r="F93" s="4"/>
      <c r="G93" s="4"/>
      <c r="H93" s="63"/>
    </row>
    <row r="94" spans="2:10">
      <c r="B94" s="4" t="s">
        <v>35</v>
      </c>
      <c r="C94" s="4">
        <v>13284576.359634455</v>
      </c>
      <c r="D94" s="4"/>
      <c r="E94" s="4"/>
      <c r="F94" s="4"/>
      <c r="G94" s="4"/>
      <c r="H94" s="63"/>
    </row>
    <row r="95" spans="2:10">
      <c r="B95" s="4" t="s">
        <v>45</v>
      </c>
      <c r="C95" s="4">
        <v>11879983.618547222</v>
      </c>
      <c r="D95" s="4"/>
      <c r="E95" s="4"/>
      <c r="F95" s="4"/>
      <c r="G95" s="4"/>
      <c r="H95" s="63"/>
    </row>
    <row r="96" spans="2:10">
      <c r="B96" s="4" t="s">
        <v>38</v>
      </c>
      <c r="C96" s="4">
        <v>10918789.334910413</v>
      </c>
      <c r="D96" s="4"/>
      <c r="E96" s="4"/>
      <c r="F96" s="4"/>
      <c r="G96" s="4"/>
      <c r="H96" s="63"/>
    </row>
    <row r="97" spans="2:8">
      <c r="B97" s="4" t="s">
        <v>44</v>
      </c>
      <c r="C97" s="4">
        <v>10508651.754694063</v>
      </c>
      <c r="D97" s="4"/>
      <c r="E97" s="4"/>
      <c r="F97" s="4"/>
      <c r="G97" s="4"/>
      <c r="H97" s="63"/>
    </row>
    <row r="98" spans="2:8">
      <c r="B98" s="4" t="s">
        <v>43</v>
      </c>
      <c r="C98" s="4">
        <v>8557075.4864344317</v>
      </c>
      <c r="D98" s="4"/>
      <c r="E98" s="4"/>
      <c r="F98" s="4"/>
      <c r="G98" s="4"/>
      <c r="H98" s="63"/>
    </row>
    <row r="99" spans="2:8">
      <c r="B99" s="4" t="s">
        <v>49</v>
      </c>
      <c r="C99" s="4">
        <v>8215962.7837447245</v>
      </c>
      <c r="D99" s="4"/>
      <c r="E99" s="4"/>
      <c r="F99" s="4"/>
      <c r="G99" s="4"/>
      <c r="H99" s="63"/>
    </row>
    <row r="100" spans="2:8">
      <c r="B100" s="4" t="s">
        <v>50</v>
      </c>
      <c r="C100" s="4">
        <v>0</v>
      </c>
      <c r="D100" s="4"/>
      <c r="E100" s="4"/>
      <c r="F100" s="4"/>
      <c r="G100" s="4"/>
      <c r="H100" s="63"/>
    </row>
    <row r="101" spans="2:8">
      <c r="B101" s="4" t="s">
        <v>51</v>
      </c>
      <c r="C101" s="4">
        <v>0</v>
      </c>
      <c r="D101" s="4"/>
      <c r="E101" s="4"/>
      <c r="F101" s="4"/>
      <c r="G101" s="4"/>
      <c r="H101" s="63"/>
    </row>
    <row r="102" spans="2:8">
      <c r="B102" s="116" t="s">
        <v>52</v>
      </c>
      <c r="C102" s="116">
        <f>SUM(C81:C101)</f>
        <v>575106867.64949787</v>
      </c>
      <c r="D102" s="4"/>
      <c r="E102" s="4"/>
      <c r="F102" s="4"/>
      <c r="G102" s="4"/>
      <c r="H102" s="63"/>
    </row>
  </sheetData>
  <mergeCells count="2">
    <mergeCell ref="B6:B7"/>
    <mergeCell ref="B8:B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0502A2239450408B1EAE5531DCE964" ma:contentTypeVersion="18" ma:contentTypeDescription="Create a new document." ma:contentTypeScope="" ma:versionID="8e8c2af1f2369b635b3118ca0d00b65e">
  <xsd:schema xmlns:xsd="http://www.w3.org/2001/XMLSchema" xmlns:xs="http://www.w3.org/2001/XMLSchema" xmlns:p="http://schemas.microsoft.com/office/2006/metadata/properties" xmlns:ns2="09ef0099-81f3-4883-8d8d-36f45daec145" xmlns:ns3="6b1a7c86-7cab-4a86-897c-1a5f2e53d9cc" targetNamespace="http://schemas.microsoft.com/office/2006/metadata/properties" ma:root="true" ma:fieldsID="3ff2ba3e5041d28f08fd68e746a8d542" ns2:_="" ns3:_="">
    <xsd:import namespace="09ef0099-81f3-4883-8d8d-36f45daec145"/>
    <xsd:import namespace="6b1a7c86-7cab-4a86-897c-1a5f2e53d9c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ef0099-81f3-4883-8d8d-36f45daec1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1a7c86-7cab-4a86-897c-1a5f2e53d9c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def6995-4596-4d90-86ba-c83c90528380}" ma:internalName="TaxCatchAll" ma:showField="CatchAllData" ma:web="6b1a7c86-7cab-4a86-897c-1a5f2e53d9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9ef0099-81f3-4883-8d8d-36f45daec145">
      <Terms xmlns="http://schemas.microsoft.com/office/infopath/2007/PartnerControls"/>
    </lcf76f155ced4ddcb4097134ff3c332f>
    <TaxCatchAll xmlns="6b1a7c86-7cab-4a86-897c-1a5f2e53d9cc" xsi:nil="true"/>
  </documentManagement>
</p:properties>
</file>

<file path=customXml/itemProps1.xml><?xml version="1.0" encoding="utf-8"?>
<ds:datastoreItem xmlns:ds="http://schemas.openxmlformats.org/officeDocument/2006/customXml" ds:itemID="{41AC1776-A3D5-4899-B3ED-6632331F33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ef0099-81f3-4883-8d8d-36f45daec145"/>
    <ds:schemaRef ds:uri="6b1a7c86-7cab-4a86-897c-1a5f2e53d9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7427AF-B492-4269-B5F0-FE15A389C325}">
  <ds:schemaRefs>
    <ds:schemaRef ds:uri="http://schemas.microsoft.com/sharepoint/v3/contenttype/forms"/>
  </ds:schemaRefs>
</ds:datastoreItem>
</file>

<file path=customXml/itemProps3.xml><?xml version="1.0" encoding="utf-8"?>
<ds:datastoreItem xmlns:ds="http://schemas.openxmlformats.org/officeDocument/2006/customXml" ds:itemID="{3DF5A090-8AF1-4529-AB4F-97CE92A8DAEF}">
  <ds:schemaRefs>
    <ds:schemaRef ds:uri="http://schemas.microsoft.com/office/2006/documentManagement/types"/>
    <ds:schemaRef ds:uri="09ef0099-81f3-4883-8d8d-36f45daec145"/>
    <ds:schemaRef ds:uri="http://purl.org/dc/elements/1.1/"/>
    <ds:schemaRef ds:uri="http://schemas.microsoft.com/office/2006/metadata/properties"/>
    <ds:schemaRef ds:uri="6b1a7c86-7cab-4a86-897c-1a5f2e53d9cc"/>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 and Exp EHAGL</vt:lpstr>
      <vt:lpstr>VC EHAGL</vt:lpstr>
      <vt:lpstr>Budget and Exp SA</vt:lpstr>
      <vt:lpstr>VC Southern Africa</vt:lpstr>
      <vt:lpstr>Budget and Exp WCA</vt:lpstr>
      <vt:lpstr>VC WCA</vt:lpstr>
      <vt:lpstr>Budget and Exp Americas</vt:lpstr>
      <vt:lpstr>VC Americas</vt:lpstr>
      <vt:lpstr>Budget and Exp Asia</vt:lpstr>
      <vt:lpstr>VC Asia</vt:lpstr>
      <vt:lpstr>Budget and Exp Europe</vt:lpstr>
      <vt:lpstr>VC Europe</vt:lpstr>
      <vt:lpstr>Budget and Exp in MENA</vt:lpstr>
      <vt:lpstr>VC MENA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Isabelle Rapoport Hauville</dc:creator>
  <cp:keywords/>
  <dc:description/>
  <cp:lastModifiedBy>Isabelle Rapoport Hauville</cp:lastModifiedBy>
  <cp:revision/>
  <dcterms:created xsi:type="dcterms:W3CDTF">2024-05-24T12:50:47Z</dcterms:created>
  <dcterms:modified xsi:type="dcterms:W3CDTF">2024-07-01T15:56:32Z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0x010100620502A2239450408B1EAE5531DCE964</vt:lpwstr>
  </property>
  <property fmtid="{D5CDD505-2E9C-101B-9397-08002B2CF9AE}" pid="3" name="MediaServiceImageTags">
    <vt:lpwstr/>
  </property>
</Properties>
</file>