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unhcr365.sharepoint.com/teams/der-drrmdonorreporting/Shared Documents/Global Report 2023/Financial data/"/>
    </mc:Choice>
  </mc:AlternateContent>
  <xr:revisionPtr revIDLastSave="1047" documentId="8_{9D3D76D8-7CDB-4150-97C2-E3568B0F5FBB}" xr6:coauthVersionLast="47" xr6:coauthVersionMax="47" xr10:uidLastSave="{3271DF96-C6CB-4D7D-977A-60C0BB0FF216}"/>
  <bookViews>
    <workbookView xWindow="28680" yWindow="-120" windowWidth="29040" windowHeight="15720" firstSheet="2" activeTab="2" xr2:uid="{CC53190B-C784-4FE0-8B3B-1CCB1ACE4F2C}"/>
  </bookViews>
  <sheets>
    <sheet name="Budget and exp overview" sheetId="1" r:id="rId1"/>
    <sheet name="Budget and Exp by OA" sheetId="2" r:id="rId2"/>
    <sheet name="Exp by source of funding" sheetId="3" r:id="rId3"/>
    <sheet name="RRP" sheetId="9" r:id="rId4"/>
    <sheet name="Flexible Funding" sheetId="8" r:id="rId5"/>
    <sheet name="Total contributions" sheetId="7" r:id="rId6"/>
    <sheet name="Budget and Exp for GP" sheetId="5" r:id="rId7"/>
    <sheet name="Contributions GP" sheetId="11" r:id="rId8"/>
    <sheet name="Budget and exp for HQs" sheetId="4" r:id="rId9"/>
    <sheet name="Contributions HQs" sheetId="10" r:id="rId10"/>
    <sheet name="Operational reserve" sheetId="6" r:id="rId11"/>
    <sheet name="Contributions JPOs" sheetId="12" r:id="rId12"/>
    <sheet name="In-kind donations" sheetId="13" r:id="rId13"/>
    <sheet name="Priv. donors over 100K" sheetId="14" r:id="rId14"/>
  </sheets>
  <externalReferences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K25" i="3"/>
  <c r="J25" i="3"/>
  <c r="I25" i="3"/>
  <c r="H25" i="3"/>
  <c r="G25" i="3"/>
  <c r="F25" i="3"/>
  <c r="E25" i="3"/>
  <c r="D25" i="3"/>
  <c r="C25" i="3"/>
  <c r="D24" i="3"/>
  <c r="E24" i="3"/>
  <c r="F24" i="3"/>
  <c r="G24" i="3"/>
  <c r="H24" i="3"/>
  <c r="I24" i="3"/>
  <c r="J24" i="3"/>
  <c r="K24" i="3"/>
  <c r="L24" i="3"/>
  <c r="C24" i="3"/>
  <c r="C17" i="3"/>
  <c r="H17" i="3"/>
  <c r="I17" i="3"/>
  <c r="J17" i="3"/>
  <c r="K17" i="3"/>
  <c r="L17" i="3"/>
  <c r="G17" i="3"/>
  <c r="F17" i="3"/>
  <c r="E17" i="3"/>
  <c r="C96" i="13" l="1"/>
  <c r="C11" i="10"/>
  <c r="F6" i="9"/>
  <c r="F7" i="9"/>
  <c r="F8" i="9"/>
  <c r="F9" i="9"/>
  <c r="F10" i="9"/>
  <c r="F11" i="9"/>
  <c r="F12" i="9"/>
  <c r="F5" i="9"/>
  <c r="E9" i="9"/>
  <c r="E5" i="9"/>
  <c r="E8" i="9"/>
  <c r="E10" i="9"/>
  <c r="E11" i="9"/>
  <c r="E12" i="9"/>
  <c r="E7" i="9"/>
  <c r="D14" i="9"/>
  <c r="C14" i="9"/>
  <c r="F14" i="9" l="1"/>
  <c r="E14" i="9"/>
  <c r="C26" i="8" l="1"/>
  <c r="B26" i="8"/>
  <c r="G6" i="6"/>
  <c r="F20" i="6"/>
  <c r="E20" i="6"/>
  <c r="D20" i="6"/>
  <c r="F8" i="6"/>
  <c r="E8" i="6"/>
  <c r="D8" i="6"/>
  <c r="C8" i="6"/>
  <c r="D34" i="5"/>
  <c r="C34" i="5"/>
  <c r="D21" i="5"/>
  <c r="D36" i="5" s="1"/>
  <c r="C21" i="5"/>
  <c r="C36" i="5" s="1"/>
  <c r="E62" i="2" l="1"/>
  <c r="E60" i="2"/>
  <c r="G4" i="1"/>
  <c r="F4" i="1"/>
  <c r="E4" i="1"/>
  <c r="D4" i="1"/>
  <c r="C20" i="6" l="1"/>
  <c r="G20" i="6"/>
  <c r="G22" i="6" s="1"/>
  <c r="E37" i="2"/>
  <c r="E15" i="2"/>
  <c r="E31" i="2"/>
  <c r="E48" i="2"/>
  <c r="E21" i="2"/>
  <c r="E9" i="2"/>
  <c r="E25" i="2"/>
  <c r="E13" i="2"/>
  <c r="E29" i="2"/>
  <c r="E46" i="2"/>
  <c r="E19" i="2"/>
  <c r="E35" i="2"/>
  <c r="E52" i="2"/>
  <c r="E23" i="2"/>
  <c r="E39" i="2"/>
  <c r="E17" i="2"/>
  <c r="E33" i="2"/>
  <c r="E50" i="2"/>
  <c r="E11" i="2"/>
  <c r="E27" i="2"/>
  <c r="E44" i="2"/>
  <c r="E23" i="1"/>
  <c r="E24" i="1"/>
  <c r="E30" i="1" s="1"/>
  <c r="E37" i="1" s="1"/>
  <c r="D23" i="1"/>
  <c r="D29" i="1" s="1"/>
  <c r="F23" i="1"/>
  <c r="F29" i="1" s="1"/>
  <c r="F36" i="1" s="1"/>
  <c r="F24" i="1"/>
  <c r="F30" i="1" s="1"/>
  <c r="F37" i="1" s="1"/>
  <c r="G23" i="1"/>
  <c r="G29" i="1" s="1"/>
  <c r="G36" i="1" s="1"/>
  <c r="G24" i="1"/>
  <c r="G30" i="1" s="1"/>
  <c r="G37" i="1" s="1"/>
  <c r="D24" i="1"/>
  <c r="D30" i="1" s="1"/>
  <c r="E29" i="1"/>
  <c r="E36" i="1" s="1"/>
  <c r="E41" i="2" l="1"/>
  <c r="D40" i="2"/>
  <c r="E54" i="2"/>
  <c r="D54" i="2"/>
  <c r="D53" i="2"/>
  <c r="H29" i="1"/>
  <c r="J16" i="1" s="1"/>
  <c r="D36" i="1"/>
  <c r="H24" i="1"/>
  <c r="H30" i="1"/>
  <c r="J26" i="1" s="1"/>
  <c r="D37" i="1"/>
  <c r="H23" i="1"/>
  <c r="J18" i="1" l="1"/>
  <c r="J10" i="1"/>
  <c r="J14" i="1"/>
  <c r="J8" i="1"/>
  <c r="J20" i="1"/>
  <c r="J27" i="1"/>
  <c r="J25" i="1"/>
  <c r="J12" i="1"/>
  <c r="J21" i="1"/>
  <c r="D56" i="2"/>
  <c r="D12" i="2"/>
  <c r="D16" i="2"/>
  <c r="D26" i="2"/>
  <c r="D47" i="2"/>
  <c r="D51" i="2"/>
  <c r="D20" i="2"/>
  <c r="D28" i="2"/>
  <c r="D32" i="2"/>
  <c r="D34" i="2"/>
  <c r="D38" i="2"/>
  <c r="D14" i="2"/>
  <c r="D24" i="2"/>
  <c r="D18" i="2"/>
  <c r="D45" i="2"/>
  <c r="D43" i="2"/>
  <c r="D36" i="2"/>
  <c r="D30" i="2"/>
  <c r="D49" i="2"/>
  <c r="D8" i="2"/>
  <c r="D22" i="2"/>
  <c r="D10" i="2"/>
  <c r="E57" i="2"/>
  <c r="E65" i="2"/>
  <c r="D57" i="2"/>
  <c r="D19" i="2"/>
  <c r="D17" i="2"/>
  <c r="D29" i="2"/>
  <c r="D35" i="2"/>
  <c r="D39" i="2"/>
  <c r="D15" i="2"/>
  <c r="D13" i="2"/>
  <c r="D23" i="2"/>
  <c r="D44" i="2"/>
  <c r="D37" i="2"/>
  <c r="D48" i="2"/>
  <c r="D25" i="2"/>
  <c r="D11" i="2"/>
  <c r="D33" i="2"/>
  <c r="D27" i="2"/>
  <c r="D50" i="2"/>
  <c r="D21" i="2"/>
  <c r="D52" i="2"/>
  <c r="D31" i="2"/>
  <c r="D9" i="2"/>
  <c r="D46" i="2"/>
  <c r="D41" i="2"/>
  <c r="J28" i="1"/>
  <c r="J19" i="1"/>
  <c r="J11" i="1"/>
  <c r="J9" i="1"/>
  <c r="J17" i="1"/>
  <c r="J15" i="1"/>
  <c r="H37" i="1"/>
  <c r="J30" i="1"/>
  <c r="J24" i="1"/>
  <c r="J23" i="1"/>
  <c r="J13" i="1"/>
  <c r="H36" i="1"/>
  <c r="I23" i="1" s="1"/>
  <c r="J29" i="1"/>
  <c r="I29" i="1"/>
  <c r="I34" i="1" l="1"/>
  <c r="I21" i="1"/>
  <c r="I9" i="1"/>
  <c r="I13" i="1"/>
  <c r="I11" i="1"/>
  <c r="I28" i="1"/>
  <c r="I19" i="1"/>
  <c r="I26" i="1"/>
  <c r="F39" i="1"/>
  <c r="I15" i="1"/>
  <c r="G39" i="1"/>
  <c r="I17" i="1"/>
  <c r="E39" i="1"/>
  <c r="I24" i="1"/>
  <c r="I30" i="1"/>
  <c r="I33" i="1"/>
  <c r="I31" i="1"/>
  <c r="I14" i="1"/>
  <c r="I12" i="1"/>
  <c r="I18" i="1"/>
  <c r="I8" i="1"/>
  <c r="I10" i="1"/>
  <c r="I20" i="1"/>
  <c r="I27" i="1"/>
  <c r="I16" i="1"/>
  <c r="I25" i="1"/>
  <c r="D39" i="1"/>
</calcChain>
</file>

<file path=xl/sharedStrings.xml><?xml version="1.0" encoding="utf-8"?>
<sst xmlns="http://schemas.openxmlformats.org/spreadsheetml/2006/main" count="1072" uniqueCount="719">
  <si>
    <r>
      <t xml:space="preserve">  TABLE 1 | </t>
    </r>
    <r>
      <rPr>
        <b/>
        <sz val="12"/>
        <color rgb="FF0072BC"/>
        <rFont val="Proxima Nova"/>
      </rPr>
      <t>2023 BUDGET AND EXPENDITURE OVERVIEW</t>
    </r>
    <r>
      <rPr>
        <sz val="12"/>
        <color rgb="FF0072BC"/>
        <rFont val="Proxima Nova"/>
      </rPr>
      <t xml:space="preserve"> | USD</t>
    </r>
  </si>
  <si>
    <t>Data wrapper version</t>
  </si>
  <si>
    <t xml:space="preserve">REGION </t>
  </si>
  <si>
    <t>Attaining Favorable Protection Environments</t>
  </si>
  <si>
    <t>Realizing Basic Rights in Safe Environments</t>
  </si>
  <si>
    <t>Empowering Communities and Achieving Gender Equality</t>
  </si>
  <si>
    <t>Securing Solutions</t>
  </si>
  <si>
    <t>TOTAL</t>
  </si>
  <si>
    <t>% of Global</t>
  </si>
  <si>
    <t>% of programmed activities</t>
  </si>
  <si>
    <t>East and Horn of Africa &amp; the Great Lakes</t>
  </si>
  <si>
    <t>EAST AND HORN OF AFRICA 
AND THE GREAT LAKES</t>
  </si>
  <si>
    <t>Budget</t>
  </si>
  <si>
    <t>Expenditure</t>
  </si>
  <si>
    <t>SOUTHERN AFRICA</t>
  </si>
  <si>
    <t>WEST AND CENTRAL AFRICA</t>
  </si>
  <si>
    <t>AMERICAS</t>
  </si>
  <si>
    <t>THE AMERICAS</t>
  </si>
  <si>
    <t>ASIA AND THE PACIFIC</t>
  </si>
  <si>
    <t>EUROPE</t>
  </si>
  <si>
    <t>MIDDLE EAST AND NORTH AFRICA</t>
  </si>
  <si>
    <t>SUBTOTAL COUNTRY AND REGIONAL PROGRAMMES</t>
  </si>
  <si>
    <t>Global programmes</t>
  </si>
  <si>
    <t>Headquarters</t>
  </si>
  <si>
    <t>SUBTOTAL PROGRAMMED ACTIVITIES</t>
  </si>
  <si>
    <t>Operational Reserve</t>
  </si>
  <si>
    <t>NAM Reserve</t>
  </si>
  <si>
    <t>JPO</t>
  </si>
  <si>
    <t>% of global exp</t>
  </si>
  <si>
    <t xml:space="preserve">TABLE 2 | 2023 BUDGET AND EXPENDITURE BY OUTCOME AND ENABLING AREAS </t>
  </si>
  <si>
    <t xml:space="preserve">OUTCOME AND ENABLING AREAS </t>
  </si>
  <si>
    <t>AMOUNT</t>
  </si>
  <si>
    <t>% over progr. activities</t>
  </si>
  <si>
    <t>% of Exp vs budget</t>
  </si>
  <si>
    <t>OUTCOME AREA</t>
  </si>
  <si>
    <t>Access to territory, registration and documentation (OA 1)</t>
  </si>
  <si>
    <t>Status determination (OA2)</t>
  </si>
  <si>
    <t>Protection policy and law (OA3)</t>
  </si>
  <si>
    <t>Gender-based violence (OA4)</t>
  </si>
  <si>
    <t>Child protection (OA5)</t>
  </si>
  <si>
    <t>Safety and access to justice (OA6)</t>
  </si>
  <si>
    <t>Community engagement and women's empowerment (OA7)</t>
  </si>
  <si>
    <t>Well-being and basic needs (OA8)</t>
  </si>
  <si>
    <t>Sustainable housing and settlements (OA9)</t>
  </si>
  <si>
    <t>Healthy lives (OA10)</t>
  </si>
  <si>
    <t>Education (OA11)</t>
  </si>
  <si>
    <t>Clean water, sanitation and hygiene (OA12)</t>
  </si>
  <si>
    <t>Self reliance, economic inclusion and livelihoods (OA13)</t>
  </si>
  <si>
    <t>Voluntary repatriation and sustainable reintegration (OA14)</t>
  </si>
  <si>
    <t xml:space="preserve">Resettlement and complementary pathways (OA15) </t>
  </si>
  <si>
    <t>Local integration and other local solutions (OA16)</t>
  </si>
  <si>
    <t>SUBTOTAL OUTCOME AREAS</t>
  </si>
  <si>
    <t>ENABLING AREA (EA)</t>
  </si>
  <si>
    <t>Systems and processes (EA17)</t>
  </si>
  <si>
    <t>Operational support and supply chain (EA18)</t>
  </si>
  <si>
    <t>People and culture (EA19)</t>
  </si>
  <si>
    <t>External engagement and resource mobilization (EA20)</t>
  </si>
  <si>
    <t>Leadership and governance (EA21)</t>
  </si>
  <si>
    <t>SUBTOTAL ENABLING AREAS</t>
  </si>
  <si>
    <t xml:space="preserve">Operational reserve (OR) </t>
  </si>
  <si>
    <t xml:space="preserve">Junior Professional Officers </t>
  </si>
  <si>
    <r>
      <rPr>
        <sz val="12"/>
        <color theme="3"/>
        <rFont val="Arial"/>
        <family val="2"/>
      </rPr>
      <t>TABLE 3</t>
    </r>
    <r>
      <rPr>
        <b/>
        <sz val="12"/>
        <color theme="3"/>
        <rFont val="Arial"/>
        <family val="2"/>
      </rPr>
      <t xml:space="preserve"> | UNHCR 2023 TOTAL EXPENDITURE BY SOURCE OF FUNDING | </t>
    </r>
    <r>
      <rPr>
        <sz val="12"/>
        <color theme="3"/>
        <rFont val="Arial"/>
        <family val="2"/>
      </rPr>
      <t>USD thousands</t>
    </r>
  </si>
  <si>
    <t>Data wrapper - updated version on 13/06/2024</t>
  </si>
  <si>
    <t>SOURCE OF FUNDING</t>
  </si>
  <si>
    <t xml:space="preserve">Carry-over from prior years </t>
  </si>
  <si>
    <t>Voluntary Cash Contributions</t>
  </si>
  <si>
    <t>Voluntary in-kind Contributions</t>
  </si>
  <si>
    <t>Indirect support costs</t>
  </si>
  <si>
    <t>United Nations Regular Budget</t>
  </si>
  <si>
    <r>
      <t>Other income</t>
    </r>
    <r>
      <rPr>
        <vertAlign val="superscript"/>
        <sz val="12"/>
        <color theme="1"/>
        <rFont val="Arial"/>
        <family val="2"/>
      </rPr>
      <t>2</t>
    </r>
  </si>
  <si>
    <t xml:space="preserve">Earmarked </t>
  </si>
  <si>
    <t>Unearmarked</t>
  </si>
  <si>
    <t>Earmarked</t>
  </si>
  <si>
    <r>
      <t>Softly earmarked</t>
    </r>
    <r>
      <rPr>
        <vertAlign val="superscript"/>
        <sz val="10"/>
        <color theme="1"/>
        <rFont val="Arial"/>
        <family val="2"/>
      </rPr>
      <t>1</t>
    </r>
  </si>
  <si>
    <t>FIELD OPERATIONS</t>
  </si>
  <si>
    <t>East Horn and Great Lakes</t>
  </si>
  <si>
    <t xml:space="preserve">  East and Horn of Africa and the Great Lakes</t>
  </si>
  <si>
    <t>Southern Africa</t>
  </si>
  <si>
    <t xml:space="preserve">  Southern Africa</t>
  </si>
  <si>
    <t>West and Central Africa</t>
  </si>
  <si>
    <t xml:space="preserve">  West and Central Africa</t>
  </si>
  <si>
    <t>The Americas</t>
  </si>
  <si>
    <t xml:space="preserve">  Americas</t>
  </si>
  <si>
    <t>Asia and the Pacific</t>
  </si>
  <si>
    <t xml:space="preserve">  Asia and the Pacific</t>
  </si>
  <si>
    <t>Europe</t>
  </si>
  <si>
    <t xml:space="preserve">  Europe</t>
  </si>
  <si>
    <t>Middle East and North Africa</t>
  </si>
  <si>
    <t xml:space="preserve">  Middle East and North Africa</t>
  </si>
  <si>
    <t>TOTAL  COUNTRY AND REGIONAL PROGRAMMES</t>
  </si>
  <si>
    <t>GLSE</t>
  </si>
  <si>
    <t>Global Programmes</t>
  </si>
  <si>
    <t>HQ</t>
  </si>
  <si>
    <t xml:space="preserve">Operational Reserve </t>
  </si>
  <si>
    <t>Junior Professional Officers Fund</t>
  </si>
  <si>
    <t>% of total expenditure</t>
  </si>
  <si>
    <r>
      <t xml:space="preserve">1 </t>
    </r>
    <r>
      <rPr>
        <sz val="9"/>
        <color theme="1"/>
        <rFont val="Arial"/>
        <family val="2"/>
      </rPr>
      <t>Includes contributions earmarked at the regional, subregional, situation or thematic level</t>
    </r>
  </si>
  <si>
    <r>
      <t xml:space="preserve">2 </t>
    </r>
    <r>
      <rPr>
        <sz val="9"/>
        <color theme="1"/>
        <rFont val="Arial"/>
        <family val="2"/>
      </rPr>
      <t>Includes miscellaneous income, prior year adjustments, cancellations and other internal transfers</t>
    </r>
  </si>
  <si>
    <r>
      <t>TABLE 4</t>
    </r>
    <r>
      <rPr>
        <b/>
        <sz val="11"/>
        <color rgb="FF0072BC"/>
        <rFont val="Arial"/>
        <family val="2"/>
      </rPr>
      <t xml:space="preserve"> | REFUGEE RESPONSE PLANS | USD</t>
    </r>
  </si>
  <si>
    <t>Plan</t>
  </si>
  <si>
    <t>Situation</t>
  </si>
  <si>
    <t>Funds requested</t>
  </si>
  <si>
    <t>Funds received</t>
  </si>
  <si>
    <t>Funding gap</t>
  </si>
  <si>
    <t>Funding level</t>
  </si>
  <si>
    <t>Regional Refugee Response Plans</t>
  </si>
  <si>
    <t xml:space="preserve">Afghanistan </t>
  </si>
  <si>
    <t xml:space="preserve">DRC </t>
  </si>
  <si>
    <t xml:space="preserve">South Sudan </t>
  </si>
  <si>
    <t>Sudan</t>
  </si>
  <si>
    <t xml:space="preserve">Ukraine </t>
  </si>
  <si>
    <t>Regional Refugee and Resilience Plan</t>
  </si>
  <si>
    <t xml:space="preserve">Syria </t>
  </si>
  <si>
    <t>Regional Refugee and Migrant Response Plan</t>
  </si>
  <si>
    <t xml:space="preserve">Venezuela </t>
  </si>
  <si>
    <t>Rohingya Joint Response Plan</t>
  </si>
  <si>
    <t>Myanmar</t>
  </si>
  <si>
    <t>Grand Total</t>
  </si>
  <si>
    <r>
      <rPr>
        <sz val="12"/>
        <color theme="3"/>
        <rFont val="Arial"/>
        <family val="2"/>
      </rPr>
      <t>TABLE 5</t>
    </r>
    <r>
      <rPr>
        <b/>
        <sz val="12"/>
        <color theme="3"/>
        <rFont val="Arial"/>
        <family val="2"/>
      </rPr>
      <t xml:space="preserve"> | FLEXIBLE FUNDING | 2023</t>
    </r>
  </si>
  <si>
    <t>Data wrapper</t>
  </si>
  <si>
    <t>DONOR</t>
  </si>
  <si>
    <t>UNEARMARKED*</t>
  </si>
  <si>
    <t>SOFTLY EARMARKED*</t>
  </si>
  <si>
    <t>TOTAL FLEXIBLE</t>
  </si>
  <si>
    <t>Germany</t>
  </si>
  <si>
    <t>United States of America</t>
  </si>
  <si>
    <t>Sweden</t>
  </si>
  <si>
    <t>España con ACNUR</t>
  </si>
  <si>
    <t>Denmark</t>
  </si>
  <si>
    <t>Norway</t>
  </si>
  <si>
    <t>Japan for UNHCR</t>
  </si>
  <si>
    <t>France</t>
  </si>
  <si>
    <t>Private donors in the Republic of Korea</t>
  </si>
  <si>
    <t>UNO-Flüchtlingshilfe (National Partner in Germany)</t>
  </si>
  <si>
    <t>United Kingdom of Great Britain and Northern Ireland</t>
  </si>
  <si>
    <t>Netherlands (Kingdom of the)</t>
  </si>
  <si>
    <t>Sweden for UNHCR</t>
  </si>
  <si>
    <t>Finland</t>
  </si>
  <si>
    <t>Private donors in Italy</t>
  </si>
  <si>
    <t>USA for UNHCR</t>
  </si>
  <si>
    <t>Japan</t>
  </si>
  <si>
    <t>Canada</t>
  </si>
  <si>
    <t>Ireland</t>
  </si>
  <si>
    <t>Private donors in the Kingdom of the Netherlands</t>
  </si>
  <si>
    <t>All other donors</t>
  </si>
  <si>
    <t>*Colour bars show the portion of unearmarked and softly earmarked funds from each donor against the total.</t>
  </si>
  <si>
    <r>
      <t xml:space="preserve">TABLE 6 | </t>
    </r>
    <r>
      <rPr>
        <b/>
        <sz val="12"/>
        <color rgb="FF0072BC"/>
        <rFont val="Proxima Nova"/>
      </rPr>
      <t>TOTAL CONTRIBUTIONS</t>
    </r>
    <r>
      <rPr>
        <sz val="12"/>
        <color rgb="FF0072BC"/>
        <rFont val="Proxima Nova"/>
      </rPr>
      <t xml:space="preserve"> | 2023</t>
    </r>
  </si>
  <si>
    <t>GOVERNMENT</t>
  </si>
  <si>
    <t>PRIVATE DONORS</t>
  </si>
  <si>
    <t>INTERGOVERNMENTAL BODIES</t>
  </si>
  <si>
    <t>UN FUNDS</t>
  </si>
  <si>
    <t>European Union</t>
  </si>
  <si>
    <r>
      <t>Spain</t>
    </r>
    <r>
      <rPr>
        <vertAlign val="superscript"/>
        <sz val="11"/>
        <color rgb="FF000000"/>
        <rFont val="Proxima Nova"/>
      </rPr>
      <t>1</t>
    </r>
  </si>
  <si>
    <r>
      <t>Central Emergency Response Fund</t>
    </r>
    <r>
      <rPr>
        <vertAlign val="superscript"/>
        <sz val="10"/>
        <color rgb="FF000000"/>
        <rFont val="Proxima nova"/>
      </rPr>
      <t>2</t>
    </r>
  </si>
  <si>
    <t>Italy</t>
  </si>
  <si>
    <t>Switzerland</t>
  </si>
  <si>
    <t>Republic of Korea</t>
  </si>
  <si>
    <t>Australia</t>
  </si>
  <si>
    <r>
      <t>Country-based Pooled Funds</t>
    </r>
    <r>
      <rPr>
        <vertAlign val="superscript"/>
        <sz val="10"/>
        <color rgb="FF000000"/>
        <rFont val="Proxima nova"/>
      </rPr>
      <t>3</t>
    </r>
  </si>
  <si>
    <t>Saudi Arabia</t>
  </si>
  <si>
    <t>United Arab Emirates</t>
  </si>
  <si>
    <t>Austria</t>
  </si>
  <si>
    <r>
      <t>Education Cannot Wait</t>
    </r>
    <r>
      <rPr>
        <vertAlign val="superscript"/>
        <sz val="10"/>
        <color rgb="FF000000"/>
        <rFont val="Proxima nova"/>
      </rPr>
      <t>4</t>
    </r>
  </si>
  <si>
    <t>Belgium</t>
  </si>
  <si>
    <r>
      <t>UN Joint Programmes</t>
    </r>
    <r>
      <rPr>
        <vertAlign val="superscript"/>
        <sz val="10"/>
        <color rgb="FF000000"/>
        <rFont val="Proxima nova"/>
      </rPr>
      <t>5</t>
    </r>
  </si>
  <si>
    <t>Kuwait</t>
  </si>
  <si>
    <t>Luxembourg</t>
  </si>
  <si>
    <t>China</t>
  </si>
  <si>
    <t>Qatar</t>
  </si>
  <si>
    <r>
      <t>United Nations Peacebuilding Fund</t>
    </r>
    <r>
      <rPr>
        <vertAlign val="superscript"/>
        <sz val="10"/>
        <color rgb="FF000000"/>
        <rFont val="Proxima nova"/>
      </rPr>
      <t>6</t>
    </r>
  </si>
  <si>
    <t>New Zealand</t>
  </si>
  <si>
    <t>Thailand</t>
  </si>
  <si>
    <t>UNICEF</t>
  </si>
  <si>
    <t>Hungary</t>
  </si>
  <si>
    <t>Greece</t>
  </si>
  <si>
    <t>Iceland</t>
  </si>
  <si>
    <t>Malaysia</t>
  </si>
  <si>
    <t>Brazil</t>
  </si>
  <si>
    <r>
      <t>Special Trust Fund for Afghanistan</t>
    </r>
    <r>
      <rPr>
        <vertAlign val="superscript"/>
        <sz val="10"/>
        <color rgb="FF000000"/>
        <rFont val="Proxima nova"/>
      </rPr>
      <t>7</t>
    </r>
  </si>
  <si>
    <t>Türkiye</t>
  </si>
  <si>
    <t>UNAIDS</t>
  </si>
  <si>
    <t>Philippines</t>
  </si>
  <si>
    <t>Bahrain</t>
  </si>
  <si>
    <t>Russian Federation</t>
  </si>
  <si>
    <t>Mexico</t>
  </si>
  <si>
    <t>Indonesia</t>
  </si>
  <si>
    <t>Singapore</t>
  </si>
  <si>
    <t>Czechia</t>
  </si>
  <si>
    <t>UN Population Fund</t>
  </si>
  <si>
    <t>Monaco</t>
  </si>
  <si>
    <t>Gabon</t>
  </si>
  <si>
    <t>Faroe Islands</t>
  </si>
  <si>
    <t>WFP</t>
  </si>
  <si>
    <t>Jersey</t>
  </si>
  <si>
    <t>Chad</t>
  </si>
  <si>
    <t>Argentina</t>
  </si>
  <si>
    <r>
      <t>Start-up Fund for Safe, Orderly and Regular Migration</t>
    </r>
    <r>
      <rPr>
        <vertAlign val="superscript"/>
        <sz val="10"/>
        <color rgb="FF000000"/>
        <rFont val="Proxima nova"/>
      </rPr>
      <t>8</t>
    </r>
  </si>
  <si>
    <t>UNESCO</t>
  </si>
  <si>
    <t>Cyprus</t>
  </si>
  <si>
    <t>African Development Fund</t>
  </si>
  <si>
    <t>Portugal</t>
  </si>
  <si>
    <t>Kenya</t>
  </si>
  <si>
    <t>Liechtenstein</t>
  </si>
  <si>
    <t>Poland</t>
  </si>
  <si>
    <t>South Africa</t>
  </si>
  <si>
    <t>Intergovernmental Authority on Development</t>
  </si>
  <si>
    <r>
      <t>Complex Risk Analytics Fund</t>
    </r>
    <r>
      <rPr>
        <vertAlign val="superscript"/>
        <sz val="10"/>
        <color rgb="FF000000"/>
        <rFont val="Proxima nova"/>
      </rPr>
      <t>9</t>
    </r>
  </si>
  <si>
    <t>World Health Organization</t>
  </si>
  <si>
    <t>Armenia</t>
  </si>
  <si>
    <r>
      <t>United Nations Joint SDG Fund</t>
    </r>
    <r>
      <rPr>
        <vertAlign val="superscript"/>
        <sz val="10"/>
        <color rgb="FF000000"/>
        <rFont val="Proxima nova"/>
      </rPr>
      <t>10</t>
    </r>
  </si>
  <si>
    <t>Colombia</t>
  </si>
  <si>
    <t>United Nations Development Programme</t>
  </si>
  <si>
    <t>Romania</t>
  </si>
  <si>
    <t>Nigeria</t>
  </si>
  <si>
    <t>Malta</t>
  </si>
  <si>
    <t>Egypt</t>
  </si>
  <si>
    <t>Slovenia</t>
  </si>
  <si>
    <t>Corporación Andina de Fomento (CAF)</t>
  </si>
  <si>
    <t>Lithuania</t>
  </si>
  <si>
    <t>United Republic of Tanzania</t>
  </si>
  <si>
    <t>Isle of Man</t>
  </si>
  <si>
    <t>Croatia</t>
  </si>
  <si>
    <t>Angola</t>
  </si>
  <si>
    <t>Jordan</t>
  </si>
  <si>
    <t>Morocco</t>
  </si>
  <si>
    <t>Estonia</t>
  </si>
  <si>
    <t>UN Women</t>
  </si>
  <si>
    <r>
      <t>Conflict-Related Sexual Violence MPTF</t>
    </r>
    <r>
      <rPr>
        <vertAlign val="superscript"/>
        <sz val="10"/>
        <color rgb="FF000000"/>
        <rFont val="Proxima nova"/>
      </rPr>
      <t>11</t>
    </r>
  </si>
  <si>
    <t>Algeria</t>
  </si>
  <si>
    <t>Chile</t>
  </si>
  <si>
    <t>Bulgaria</t>
  </si>
  <si>
    <t>Slovakia</t>
  </si>
  <si>
    <r>
      <t>United Nations Trust Fund for Human Security</t>
    </r>
    <r>
      <rPr>
        <vertAlign val="superscript"/>
        <sz val="10"/>
        <color rgb="FF000000"/>
        <rFont val="Proxima nova"/>
      </rPr>
      <t>12</t>
    </r>
  </si>
  <si>
    <t>Serbia</t>
  </si>
  <si>
    <t>Oman</t>
  </si>
  <si>
    <r>
      <t>South Sudan MPTF for Reconciliation, Stabilization, Resilience</t>
    </r>
    <r>
      <rPr>
        <vertAlign val="superscript"/>
        <sz val="10"/>
        <color rgb="FF000000"/>
        <rFont val="Proxima nova"/>
      </rPr>
      <t>13</t>
    </r>
  </si>
  <si>
    <t>Kazakhstan</t>
  </si>
  <si>
    <t>Guyana</t>
  </si>
  <si>
    <t>Guernsey</t>
  </si>
  <si>
    <t>Israel</t>
  </si>
  <si>
    <t>UN Stabilization Mission in the Democratic Republic of Congo</t>
  </si>
  <si>
    <t>Azerbaijan</t>
  </si>
  <si>
    <t>Ghana</t>
  </si>
  <si>
    <t>Peru</t>
  </si>
  <si>
    <t>Bangladesh</t>
  </si>
  <si>
    <t>Iraq</t>
  </si>
  <si>
    <t>Kyrgyzstan</t>
  </si>
  <si>
    <t>Democratic Republic of the Congo</t>
  </si>
  <si>
    <t>Uruguay</t>
  </si>
  <si>
    <t>Pakistan</t>
  </si>
  <si>
    <t>Lebanon</t>
  </si>
  <si>
    <t>Costa Rica</t>
  </si>
  <si>
    <t>Tunisia</t>
  </si>
  <si>
    <t>Organisation Internationale de la Francophonie</t>
  </si>
  <si>
    <t>India</t>
  </si>
  <si>
    <t>State of Palestine</t>
  </si>
  <si>
    <t>Montenegro</t>
  </si>
  <si>
    <t>Latvia</t>
  </si>
  <si>
    <t>UN Special Representative for the Secretary-General on Violence Against Children</t>
  </si>
  <si>
    <t>2023 vs 2022</t>
  </si>
  <si>
    <t>TOTAL*</t>
  </si>
  <si>
    <r>
      <t>1)</t>
    </r>
    <r>
      <rPr>
        <sz val="10"/>
        <color rgb="FF000000"/>
        <rFont val="Proxima nova"/>
      </rPr>
      <t xml:space="preserve"> The total for Spain includes $8,322,552 in contributions from other public sources channelled through </t>
    </r>
    <r>
      <rPr>
        <i/>
        <sz val="10"/>
        <color rgb="FF000000"/>
        <rFont val="Proxima Nova"/>
      </rPr>
      <t>España con ACNUR</t>
    </r>
    <r>
      <rPr>
        <sz val="10"/>
        <color rgb="FF000000"/>
        <rFont val="Proxima nova"/>
      </rPr>
      <t>.</t>
    </r>
  </si>
  <si>
    <r>
      <t>2)</t>
    </r>
    <r>
      <rPr>
        <sz val="10"/>
        <color rgb="FF000000"/>
        <rFont val="Proxima nova"/>
      </rPr>
      <t xml:space="preserve"> The Central Emergency Response Fund is a multi-donor funding mechanism. For details, see https://cerf.un.org.</t>
    </r>
  </si>
  <si>
    <r>
      <t>3)</t>
    </r>
    <r>
      <rPr>
        <sz val="10"/>
        <color rgb="FF000000"/>
        <rFont val="Proxima nova"/>
      </rPr>
      <t xml:space="preserve"> Country-based Pooled Funds are multi-donor funding mechanisms. For details, see www.unocha.org/our-work/humanitarian-financing/country-based-pooled-funds-cbpfs.</t>
    </r>
  </si>
  <si>
    <r>
      <t>4)</t>
    </r>
    <r>
      <rPr>
        <sz val="10"/>
        <color rgb="FF000000"/>
        <rFont val="Proxima nova"/>
      </rPr>
      <t xml:space="preserve"> Education Cannot Wait (ECW) is a multi-donor funding mechanism. For details, see www.educationcannotwait.org.</t>
    </r>
  </si>
  <si>
    <r>
      <t>5)</t>
    </r>
    <r>
      <rPr>
        <sz val="10"/>
        <color rgb="FF000000"/>
        <rFont val="Proxima nova"/>
      </rPr>
      <t xml:space="preserve"> United Nations Joint Programmes are multi-donor funding mechanisms.</t>
    </r>
  </si>
  <si>
    <r>
      <t>6)</t>
    </r>
    <r>
      <rPr>
        <sz val="10"/>
        <color rgb="FF000000"/>
        <rFont val="Proxima nova"/>
      </rPr>
      <t xml:space="preserve"> The United Nations Peacebuilding Fund is a multi-donor funding mechanism. For details, see www.un.org/peacebuilding/fund.</t>
    </r>
  </si>
  <si>
    <r>
      <t>7)</t>
    </r>
    <r>
      <rPr>
        <sz val="10"/>
        <color rgb="FF000000"/>
        <rFont val="Proxima nova"/>
      </rPr>
      <t xml:space="preserve"> The Special Trust Fund for Afghanistan is a multi-donor funding mechanism. For details, see https://mptf.undp.org/fund/afg00.</t>
    </r>
  </si>
  <si>
    <r>
      <t>8)</t>
    </r>
    <r>
      <rPr>
        <sz val="10"/>
        <color rgb="FF000000"/>
        <rFont val="Proxima nova"/>
      </rPr>
      <t xml:space="preserve"> The Start-up Fund for Safe, Orderly and Regular Migration is a multi-donor funding mechanism. For details, see http://mptf.undp.org/factsheet/fund/MIG00.</t>
    </r>
  </si>
  <si>
    <r>
      <t>9)</t>
    </r>
    <r>
      <rPr>
        <sz val="10"/>
        <color rgb="FF000000"/>
        <rFont val="Proxima nova"/>
      </rPr>
      <t xml:space="preserve"> The Complex Risk Analytics Fund (CRAF'd) is a multi-donor funding mechanism. For details, see https://mptf.undp.org/fund/cra00.</t>
    </r>
  </si>
  <si>
    <r>
      <t>10)</t>
    </r>
    <r>
      <rPr>
        <sz val="10"/>
        <color rgb="FF000000"/>
        <rFont val="Proxima nova"/>
      </rPr>
      <t xml:space="preserve"> The United Nations Joint Sustainable Developmnet Goals Fund is a multi-donor funding mechanism. For details, see https://jointsdgfund.org/.</t>
    </r>
  </si>
  <si>
    <r>
      <t>11)</t>
    </r>
    <r>
      <rPr>
        <sz val="10"/>
        <color rgb="FF000000"/>
        <rFont val="Proxima nova"/>
      </rPr>
      <t xml:space="preserve"> The United Nations Conflict-Related Sexual Violence Prevention Multi-Partner Trust Fund is a multi-donor funding mechanism. For details, see http://mptf.undp.org/factsheet/fund/CSV00.</t>
    </r>
  </si>
  <si>
    <r>
      <t>12)</t>
    </r>
    <r>
      <rPr>
        <sz val="10"/>
        <color rgb="FF000000"/>
        <rFont val="Proxima nova"/>
      </rPr>
      <t xml:space="preserve"> The United Nations Trust Fund for Human Security is a multi-donor funding mechanism. For details, see www.un.org/humansecurity.</t>
    </r>
  </si>
  <si>
    <r>
      <t>13)</t>
    </r>
    <r>
      <rPr>
        <sz val="10"/>
        <color rgb="FF000000"/>
        <rFont val="Proxima nova"/>
      </rPr>
      <t xml:space="preserve"> The South Sudan Multi-Partner Trust Fund for Reconciliation, Stabilization, Resilience is a multi-donor funding mechanism. For details, see http://mptf.undp.org/factsheet/fund/SSR00.</t>
    </r>
  </si>
  <si>
    <t>* Excludes a total of $196,313,155 acknowledged in prior years for activities implemented in 2023 and includes $259,026,171 acknowledged in 2023 for activities with implementation in 2024 and beyond.</t>
  </si>
  <si>
    <r>
      <rPr>
        <sz val="12"/>
        <color rgb="FF0072BC"/>
        <rFont val="Proxima Nova"/>
      </rPr>
      <t>TABLE 7</t>
    </r>
    <r>
      <rPr>
        <b/>
        <sz val="12"/>
        <color rgb="FF0072BC"/>
        <rFont val="Proxima Nova"/>
      </rPr>
      <t xml:space="preserve"> | 2023 BUDGET AND EXPENDITURE FOR GLOBAL PROGRAMMES </t>
    </r>
    <r>
      <rPr>
        <sz val="12"/>
        <color rgb="FF0072BC"/>
        <rFont val="Proxima Nova"/>
      </rPr>
      <t>| USD</t>
    </r>
  </si>
  <si>
    <t>PILLAR 1 - Refugee programme</t>
  </si>
  <si>
    <t>ACTIVITIES</t>
  </si>
  <si>
    <t>BUDGET</t>
  </si>
  <si>
    <t>EXPENDITURE</t>
  </si>
  <si>
    <t>OPERATIONAL ACTIVITIES</t>
  </si>
  <si>
    <t>Cash based</t>
  </si>
  <si>
    <t>Education projects</t>
  </si>
  <si>
    <t>Durable solutions</t>
  </si>
  <si>
    <t>Emergency related projects</t>
  </si>
  <si>
    <t>Education</t>
  </si>
  <si>
    <t>Environment related projects</t>
  </si>
  <si>
    <t>Emergencyprep</t>
  </si>
  <si>
    <t>Health-related projects</t>
  </si>
  <si>
    <t>Environment</t>
  </si>
  <si>
    <t>ICT projects</t>
  </si>
  <si>
    <t>Global Clusters</t>
  </si>
  <si>
    <t>Innovation project</t>
  </si>
  <si>
    <t>Innovation</t>
  </si>
  <si>
    <t>Private-sector partnership</t>
  </si>
  <si>
    <t>Health</t>
  </si>
  <si>
    <t>Protection-related projects</t>
  </si>
  <si>
    <t>Protection</t>
  </si>
  <si>
    <t>Public information and media projects</t>
  </si>
  <si>
    <t>PSFR</t>
  </si>
  <si>
    <t>Registration, data and knowledge management</t>
  </si>
  <si>
    <t>External Relations</t>
  </si>
  <si>
    <t>Research, evaluation and documentation</t>
  </si>
  <si>
    <t>Women and Children</t>
  </si>
  <si>
    <t>Resettlement and complementray pathways</t>
  </si>
  <si>
    <t>Registration</t>
  </si>
  <si>
    <t>Training-related projects</t>
  </si>
  <si>
    <t>SUBTOTAL OPERATIONAL ACTIVITIES</t>
  </si>
  <si>
    <t>PROGRAMME SUPPORT ACTIVITIES</t>
  </si>
  <si>
    <t>Executive Direction and Management</t>
  </si>
  <si>
    <t>Division of External Relations</t>
  </si>
  <si>
    <t>DIP</t>
  </si>
  <si>
    <t>Division of International Protection</t>
  </si>
  <si>
    <t>DIST</t>
  </si>
  <si>
    <t>Division of Information Systems and Telecommunications</t>
  </si>
  <si>
    <t>DRS</t>
  </si>
  <si>
    <t>Division of Resilience and Solutions</t>
  </si>
  <si>
    <t>DSPR</t>
  </si>
  <si>
    <t>Division of Strategic Planning and Results</t>
  </si>
  <si>
    <t>Division of Emergency, Security and Supply</t>
  </si>
  <si>
    <t xml:space="preserve">Division of Human Resources </t>
  </si>
  <si>
    <t>Division of Financial and Administrative Management</t>
  </si>
  <si>
    <t>Copenhagen Global Service Center</t>
  </si>
  <si>
    <t>SUBTOTAL PROGRAMME SUPPORT ACTIVITIES</t>
  </si>
  <si>
    <r>
      <t>TABLE 8</t>
    </r>
    <r>
      <rPr>
        <b/>
        <sz val="12"/>
        <color theme="3"/>
        <rFont val="Proxima Nova"/>
      </rPr>
      <t xml:space="preserve"> | CONTRIBUTIONS TO GLOBAL PROGRAMMES</t>
    </r>
    <r>
      <rPr>
        <sz val="12"/>
        <color theme="3"/>
        <rFont val="Proxima Nova"/>
      </rPr>
      <t xml:space="preserve"> | USD</t>
    </r>
  </si>
  <si>
    <t>DIVISIONS/DEPARTMENTS</t>
  </si>
  <si>
    <t>DONORS</t>
  </si>
  <si>
    <t>GLOBAL PROGRAMMES OVERALL</t>
  </si>
  <si>
    <t>SUBTOTAL</t>
  </si>
  <si>
    <t>DIVISION OF RESILIENCE AND SOLUTIONS</t>
  </si>
  <si>
    <t>UNO-Flüchtlingshilfe (National partner in Germany)</t>
  </si>
  <si>
    <t>Netherlands (Kingdom of)</t>
  </si>
  <si>
    <t>UK for UNHCR</t>
  </si>
  <si>
    <t>España con ACNUR (National partner in Spain)</t>
  </si>
  <si>
    <t>Private donors in Norway</t>
  </si>
  <si>
    <t>Private donors in Canada</t>
  </si>
  <si>
    <t>Private donors in China</t>
  </si>
  <si>
    <t>Private donors in the United Kingdom of Great Britain and Northern Ireland</t>
  </si>
  <si>
    <t>Private donors in Czechia</t>
  </si>
  <si>
    <t>Private donors in France</t>
  </si>
  <si>
    <t>Private donors in the United Arab Emirates</t>
  </si>
  <si>
    <t>Private donors in Denmark</t>
  </si>
  <si>
    <t>Joint United Nations Programme on HIV/AIDS</t>
  </si>
  <si>
    <t>Switzerland for UNHCR</t>
  </si>
  <si>
    <t>Australia for UNHCR</t>
  </si>
  <si>
    <t>Miscellaneous private donors</t>
  </si>
  <si>
    <t>DIVISION OF INTERNATIONAL PROTECTION</t>
  </si>
  <si>
    <t>Private donors in the United States of America</t>
  </si>
  <si>
    <t>Office of the Special Representative for the Secretary-General on Violence Against Children</t>
  </si>
  <si>
    <t>DIVISION OF EMERGENCY, SECURITY AND SUPPLY</t>
  </si>
  <si>
    <t>INNOVATION AND INNOVATIVE PARTNERSHIPS</t>
  </si>
  <si>
    <t>Spain</t>
  </si>
  <si>
    <t>COPENHAGEN GLOBAL SERVICE CENTER</t>
  </si>
  <si>
    <t>Complex Risk Analytics Fund</t>
  </si>
  <si>
    <t>DIVISION OF FINANCIAL AND ADMINISTRATIVE MANAGEMENT</t>
  </si>
  <si>
    <t>DIVISION OF EXTERNAL RELATIONS</t>
  </si>
  <si>
    <t>Private donors in Japan</t>
  </si>
  <si>
    <t>Private donors in the Netherlands</t>
  </si>
  <si>
    <t>DIVISION OF HUMAN RESOURCES</t>
  </si>
  <si>
    <t>DIVISION OF INFORMATION SYSTEMS AND TELECOMMUNICATIONS</t>
  </si>
  <si>
    <t>*Contributions include 6.5% indirect support costs.</t>
  </si>
  <si>
    <r>
      <t>TABLE 9</t>
    </r>
    <r>
      <rPr>
        <b/>
        <sz val="12"/>
        <color rgb="FF0072BC"/>
        <rFont val="Proxima Nova"/>
      </rPr>
      <t xml:space="preserve"> | 2023 BUDGET AND EXPENDITURE FOR HEADQUARTERS | USD</t>
    </r>
  </si>
  <si>
    <r>
      <t>BUDGET</t>
    </r>
    <r>
      <rPr>
        <b/>
        <vertAlign val="superscript"/>
        <sz val="10"/>
        <rFont val="Proxima Nova"/>
      </rPr>
      <t>1</t>
    </r>
  </si>
  <si>
    <r>
      <t>EXPENDITURE</t>
    </r>
    <r>
      <rPr>
        <b/>
        <vertAlign val="superscript"/>
        <sz val="10"/>
        <rFont val="Proxima Nova"/>
      </rPr>
      <t>1</t>
    </r>
  </si>
  <si>
    <t>EXECUTIVE DIRECTION AND MANAGEMENT</t>
  </si>
  <si>
    <t>Executive Office</t>
  </si>
  <si>
    <t xml:space="preserve">Executive Office </t>
  </si>
  <si>
    <t>Liaison Office New York</t>
  </si>
  <si>
    <t xml:space="preserve">Liaison Office New York </t>
  </si>
  <si>
    <t>Inspector Generals Office</t>
  </si>
  <si>
    <t>Inspector General's Office</t>
  </si>
  <si>
    <t>Legal Affairs Service</t>
  </si>
  <si>
    <t>Legal Affairs Section</t>
  </si>
  <si>
    <t>Office of the Ombudsman</t>
  </si>
  <si>
    <t>Ethics Office</t>
  </si>
  <si>
    <t>Enterprise Risk Mgt</t>
  </si>
  <si>
    <t>Enterprise Risk Management</t>
  </si>
  <si>
    <t>Evaluation Service</t>
  </si>
  <si>
    <t>TCS</t>
  </si>
  <si>
    <t>Transformation and Change Service</t>
  </si>
  <si>
    <t>Governance Service</t>
  </si>
  <si>
    <t>DER</t>
  </si>
  <si>
    <t>DESS</t>
  </si>
  <si>
    <t xml:space="preserve">Division of Emergency, Security and Supply </t>
  </si>
  <si>
    <t>DHR</t>
  </si>
  <si>
    <t>Division of Human Resources</t>
  </si>
  <si>
    <t>DFAM</t>
  </si>
  <si>
    <t xml:space="preserve">Division of Financial and Administrative Management </t>
  </si>
  <si>
    <t>GSC Budapest</t>
  </si>
  <si>
    <t>Global Service Centre (Budapest)</t>
  </si>
  <si>
    <t>CGSC Copenhagen</t>
  </si>
  <si>
    <t>Global Service Centre (Copenhagen)</t>
  </si>
  <si>
    <t>Staff Council-Staff Council</t>
  </si>
  <si>
    <t>Staff Council</t>
  </si>
  <si>
    <t>PSP</t>
  </si>
  <si>
    <r>
      <t>1</t>
    </r>
    <r>
      <rPr>
        <sz val="10"/>
        <rFont val="Proxima Nova"/>
      </rPr>
      <t xml:space="preserve"> Includes allocations from the UN Regular Budget as follows: USD 44,633,900 (Budget) and USD 44,664,491 (Expenditure).</t>
    </r>
  </si>
  <si>
    <r>
      <t>TABLE 10</t>
    </r>
    <r>
      <rPr>
        <b/>
        <sz val="12"/>
        <color theme="3"/>
        <rFont val="Proxima Nova"/>
      </rPr>
      <t xml:space="preserve"> | CONTRIBUTIONS TO HEADQUARTERS</t>
    </r>
    <r>
      <rPr>
        <sz val="12"/>
        <color theme="3"/>
        <rFont val="Proxima Nova"/>
      </rPr>
      <t xml:space="preserve"> | USD</t>
    </r>
  </si>
  <si>
    <t>HEADQUARTERS OVERALL</t>
  </si>
  <si>
    <t>GLOBAL SERVICE CENTRES</t>
  </si>
  <si>
    <t>DIVISION OF STRATEGIC PLANNING AND RESULTS</t>
  </si>
  <si>
    <r>
      <t>TABLE 11 |</t>
    </r>
    <r>
      <rPr>
        <b/>
        <sz val="12"/>
        <color theme="3"/>
        <rFont val="Arial"/>
        <family val="2"/>
      </rPr>
      <t xml:space="preserve"> TRANSFERS FROM THE OPERATIONAL RESERVE</t>
    </r>
    <r>
      <rPr>
        <sz val="12"/>
        <color theme="3"/>
        <rFont val="Arial"/>
        <family val="2"/>
      </rPr>
      <t xml:space="preserve"> | 2023</t>
    </r>
  </si>
  <si>
    <t>USD Amount</t>
  </si>
  <si>
    <t>1. OPERATIONAL RESERVE APPROVED BY THE EXECUTIVE COMMITTEE IN OCTOBER 2022</t>
  </si>
  <si>
    <t>2. TRANSFERS FROM THE OPERATIONAL RESERVE</t>
  </si>
  <si>
    <t xml:space="preserve">TOTAL </t>
  </si>
  <si>
    <t>Cote d'Ivoire</t>
  </si>
  <si>
    <t>Emergency preparedness and reponse for the situation in Burkina Faso</t>
  </si>
  <si>
    <t>Senegal representation office</t>
  </si>
  <si>
    <t>Afghanistan</t>
  </si>
  <si>
    <t>Afghanistan Earthquake response</t>
  </si>
  <si>
    <t>2. TOTAL TRANSFERS</t>
  </si>
  <si>
    <t>3. BALANCE AFTER TRANSFERS</t>
  </si>
  <si>
    <r>
      <rPr>
        <sz val="12"/>
        <color theme="3"/>
        <rFont val="Proxima Nova"/>
      </rPr>
      <t>TABLE 12</t>
    </r>
    <r>
      <rPr>
        <b/>
        <sz val="12"/>
        <color theme="3"/>
        <rFont val="Proxima Nova"/>
      </rPr>
      <t xml:space="preserve"> | CONTRIBUTIONS TO THE JUNIOR PROFESSIONAL OFFICERS SCHEME</t>
    </r>
    <r>
      <rPr>
        <sz val="12"/>
        <color theme="3"/>
        <rFont val="Proxima Nova"/>
      </rPr>
      <t xml:space="preserve"> | USD</t>
    </r>
  </si>
  <si>
    <r>
      <rPr>
        <sz val="10"/>
        <color theme="3"/>
        <rFont val="Proxima Nova"/>
      </rPr>
      <t>TABLE 13</t>
    </r>
    <r>
      <rPr>
        <b/>
        <sz val="14"/>
        <color theme="3"/>
        <rFont val="Proxima Nova"/>
      </rPr>
      <t xml:space="preserve"> </t>
    </r>
    <r>
      <rPr>
        <sz val="14"/>
        <color theme="3"/>
        <rFont val="Proxima Nova"/>
      </rPr>
      <t xml:space="preserve">| </t>
    </r>
    <r>
      <rPr>
        <b/>
        <sz val="14"/>
        <color theme="3"/>
        <rFont val="Calibri"/>
        <family val="2"/>
        <scheme val="minor"/>
      </rPr>
      <t>IN-KIND CONTRIBUTIONS</t>
    </r>
    <r>
      <rPr>
        <sz val="14"/>
        <color theme="3"/>
        <rFont val="Calibri"/>
        <family val="2"/>
        <scheme val="minor"/>
      </rPr>
      <t xml:space="preserve"> | 2023</t>
    </r>
  </si>
  <si>
    <t>USD</t>
  </si>
  <si>
    <t>DESCRIPTION</t>
  </si>
  <si>
    <t>GOVERNMENT, INTERGOVERMENTAL AND UN FUNDS</t>
  </si>
  <si>
    <t>Premises for the UNHCR office in Luanda</t>
  </si>
  <si>
    <t>Premises for the UNHCR office in Buenos Aires</t>
  </si>
  <si>
    <t>Premises for the UNHCR office in Yerevan</t>
  </si>
  <si>
    <t>Premises for the UNHCR office in Vienna</t>
  </si>
  <si>
    <t>Premises for the UNHCR warehouse in Baku</t>
  </si>
  <si>
    <t>Premises for the UNHCR office in Brasilia</t>
  </si>
  <si>
    <t>Canadem</t>
  </si>
  <si>
    <t>Deployment of standby experts globally</t>
  </si>
  <si>
    <t>Premises for the UNHCR office in Prague</t>
  </si>
  <si>
    <t>Premises for the UNHCR office in Copenhagen and logistiscs services to the UNHCR operation in Türkiye.</t>
  </si>
  <si>
    <t xml:space="preserve">CRI items and logistics services for the UNHCR operation in Chad and Syria </t>
  </si>
  <si>
    <t>Deployment of standby experts  and premises for the UNHCR office in Nuremberg and deployment of experts</t>
  </si>
  <si>
    <t>Premises for the UNHCR office in Georgetown</t>
  </si>
  <si>
    <t>Premises for the UNHCR offices in Budapest: Global Service Centre and Regional Representation for Central Europe</t>
  </si>
  <si>
    <t>Deployment of standby experts</t>
  </si>
  <si>
    <t>Deployment of standby experts to Switzerland</t>
  </si>
  <si>
    <t>Logistiscs services to the UNHCR operation in Türkiye</t>
  </si>
  <si>
    <t>Premises for the UNHCR office in Almaty</t>
  </si>
  <si>
    <t>Premises for the UNHCR office in Kuwait City</t>
  </si>
  <si>
    <t>Premises for the UNHCR office in Bishkek</t>
  </si>
  <si>
    <t>Premises for the UNHCR office at the University of Luxembourg</t>
  </si>
  <si>
    <t>Premises for the UNHCR office in Mexico City</t>
  </si>
  <si>
    <t>Deployment of personnel through the Volontariat International de Monaco programme to Tunisia and Morocco</t>
  </si>
  <si>
    <t>Premises for the UNHCR office in Laayoune</t>
  </si>
  <si>
    <t xml:space="preserve">Deployment of standby experts </t>
  </si>
  <si>
    <t>Premises for the UNHCR office in Lagos</t>
  </si>
  <si>
    <t>Premises for the UNHCR office in Warsaw</t>
  </si>
  <si>
    <t>Premises for the UNHCR offic in Qatar and logistiscs services to the UNHCR operation in Turkiye</t>
  </si>
  <si>
    <t>Deployment of standby experts to Bangladesh, Pakistan and Uganda</t>
  </si>
  <si>
    <t>Premises for the UNHCR office in Bucharest</t>
  </si>
  <si>
    <t>Premises for the UNHCR office in Belgrade</t>
  </si>
  <si>
    <t>Premises for the UNHCR office in Madrid</t>
  </si>
  <si>
    <t xml:space="preserve">Premises for the UNHCR HQ in Geneva and deployment of standby experts </t>
  </si>
  <si>
    <t>Logistiscs services to the UNHCR operation in Turkiye</t>
  </si>
  <si>
    <t>UNFPA</t>
  </si>
  <si>
    <t>Hygiene products for the UNHCR operations in Angola, Myanmar and Uganda</t>
  </si>
  <si>
    <t>Education items and hygiene kits for the UNHCR operations in Tanzania and Malawi</t>
  </si>
  <si>
    <t>Premises for the UNHCR warehouse in Dubai and logistiscs services to various UNHCR operations worldwide</t>
  </si>
  <si>
    <t>United Kingdom</t>
  </si>
  <si>
    <t>SUBTOTAL GOVERNMENT, INTERGOVERMENTAL AND UN FUNDS</t>
  </si>
  <si>
    <t>Abdullah Aid UK</t>
  </si>
  <si>
    <t>Prefabricated accommodations for the UNHCR operation in Jordan</t>
  </si>
  <si>
    <t>Airlink</t>
  </si>
  <si>
    <t>Airlift transportation for the UNHCR operation in Türkiye</t>
  </si>
  <si>
    <t>Avanti Communications Group plc</t>
  </si>
  <si>
    <t>Internet services for the UNHCR operation in Uganda</t>
  </si>
  <si>
    <r>
      <t xml:space="preserve">Better Shelter </t>
    </r>
    <r>
      <rPr>
        <sz val="10"/>
        <rFont val="Proxima Nova"/>
      </rPr>
      <t>RHU AB</t>
    </r>
  </si>
  <si>
    <t>Prefabricated accommodations to various UNHCR operations</t>
  </si>
  <si>
    <t>Brunello Cucinelli S.p.A.</t>
  </si>
  <si>
    <t>Clothing for the UNHCR operation in Türkiye</t>
  </si>
  <si>
    <t>Danish Refugee Council</t>
  </si>
  <si>
    <t>Deployment of standby experts to various UNHCR operations</t>
  </si>
  <si>
    <t>Essity Aktiebolag</t>
  </si>
  <si>
    <t>Diapers and sanitary items to various UNHCR operations</t>
  </si>
  <si>
    <t>Fast Retailing Co., Ltd. (UNIQLO)</t>
  </si>
  <si>
    <t>Clothing and expert deployment for UNHCR operations worldwide</t>
  </si>
  <si>
    <t xml:space="preserve">Flexport.org </t>
  </si>
  <si>
    <t>Logistical services for the UNHCR operation in Ukraine</t>
  </si>
  <si>
    <t>Fuji Optical Co Limited</t>
  </si>
  <si>
    <t>Optical equipment for the UNHCR operation in Azerbaijan</t>
  </si>
  <si>
    <t>Fundación Barça</t>
  </si>
  <si>
    <t>Clothing for the UNHCR operation in Malaysia</t>
  </si>
  <si>
    <t>H&amp;M Hennes &amp; Mauritz GBC AB</t>
  </si>
  <si>
    <t>Clothing to various UNHCR operations worldwide</t>
  </si>
  <si>
    <t>Helping Hand for Relief and Development</t>
  </si>
  <si>
    <t>Hope Health Action</t>
  </si>
  <si>
    <t>Plumpy'nut, logistics services and water treatment equipment for the UNHCR operation in Uganda</t>
  </si>
  <si>
    <t>IKANO</t>
  </si>
  <si>
    <t>Bedding items for the UNHCR operations in the Syrian Arab Republic and Türkiye</t>
  </si>
  <si>
    <t>iMMAP</t>
  </si>
  <si>
    <t>Industria de Diseño Textil S.A. (Inditex)</t>
  </si>
  <si>
    <t>Ingka group</t>
  </si>
  <si>
    <t>Furniture and household items for the UNHCR operations in Croatia and Slovenia</t>
  </si>
  <si>
    <t>Join Together Society (JTS)</t>
  </si>
  <si>
    <t>Hygiene products for the UNHCR operations in Türkiye</t>
  </si>
  <si>
    <t>LATAM Airlines</t>
  </si>
  <si>
    <t>Airlift transportation to various UNHCR operations worldwide</t>
  </si>
  <si>
    <t>Malteser International (Kenya)</t>
  </si>
  <si>
    <t>Hygiene products for the UNHCR operations in Uganda</t>
  </si>
  <si>
    <t>Microsoft Corporation</t>
  </si>
  <si>
    <t>IT services for UNHCR Global Programme for the Ukraine emergency</t>
  </si>
  <si>
    <t>MSC Foundation</t>
  </si>
  <si>
    <t>Logistical services to various UNHCR operations worldwide</t>
  </si>
  <si>
    <t>Norwegian Refugee Council</t>
  </si>
  <si>
    <t>Private donors in Australia</t>
  </si>
  <si>
    <t>IT equipment for the UNHCR operation in Kenya</t>
  </si>
  <si>
    <t xml:space="preserve">Private donors in France </t>
  </si>
  <si>
    <t>Solar lamps for the Ukraine emergency, and hygiene products for the UNHCR operation in Türkiye</t>
  </si>
  <si>
    <t>Private donors in Germany</t>
  </si>
  <si>
    <t>Medical equipment for the UNHCR operation in Iran</t>
  </si>
  <si>
    <t>Private donors in India</t>
  </si>
  <si>
    <t>IT equipment for the UNHCR operation in Malaysia</t>
  </si>
  <si>
    <t xml:space="preserve">Private donors in Italy </t>
  </si>
  <si>
    <t>Clothing for the UNHCR operation in Hungary and Slovakia, CRI items for the UNHCR operation in Chad, and clothing and bedding items for the UNHCR operation in Türkiye</t>
  </si>
  <si>
    <t>Private donors in Kenya</t>
  </si>
  <si>
    <t>Education items for the UNHCR operation in Kenya</t>
  </si>
  <si>
    <t>Private donors in Mexico</t>
  </si>
  <si>
    <t>Premises for the UNHCR office in Tijuana</t>
  </si>
  <si>
    <t>Private donors in Sweden</t>
  </si>
  <si>
    <t>Winter gloves for the UNHCR operation in Armenia</t>
  </si>
  <si>
    <t>Sports equipment for the UNHCR operation in Poland and Romania</t>
  </si>
  <si>
    <t xml:space="preserve">Private donors in the United Kingdom </t>
  </si>
  <si>
    <t>Clothing for the UNHCR operation in Kenya</t>
  </si>
  <si>
    <t>Private donors in the United States</t>
  </si>
  <si>
    <t>Winter boots for the UNHCR operation in Ukraine and prefabricated accommodations for the UNHCR operation in Bangladesh</t>
  </si>
  <si>
    <t>RedR Australia</t>
  </si>
  <si>
    <t>Solvatten AB</t>
  </si>
  <si>
    <t>Water treatment equipment for the UNHCR operation in Uganda</t>
  </si>
  <si>
    <t>The UPS Foundation</t>
  </si>
  <si>
    <t>Logistical services for the UNHCR operations in Türkiye and Sudan</t>
  </si>
  <si>
    <t>Turkish Airlines</t>
  </si>
  <si>
    <t>Logistical services for the UNHCR operation in Türkiye</t>
  </si>
  <si>
    <t>Uber</t>
  </si>
  <si>
    <t>Unilever</t>
  </si>
  <si>
    <t>Hygiene products for the UNHCR operation in Türkiye</t>
  </si>
  <si>
    <t>Clothing and CRI items for UNHCR operations worldwide</t>
  </si>
  <si>
    <t>VF Corporation</t>
  </si>
  <si>
    <t>Clothing and bedding items for the UNHCR operation in Türkiye</t>
  </si>
  <si>
    <t>Vodafone Foundation</t>
  </si>
  <si>
    <t>Computer, solar equipment and connectivity for the UNHCR operations in Africa</t>
  </si>
  <si>
    <t>World Vision (United Republic of Tanzania)</t>
  </si>
  <si>
    <t>Soap for the UNHCR operation in Tanzania</t>
  </si>
  <si>
    <t>SUBTOTAL PRIVATE DONORS</t>
  </si>
  <si>
    <r>
      <rPr>
        <sz val="12"/>
        <color theme="3"/>
        <rFont val="Proxima Nova"/>
      </rPr>
      <t>TABLE 14</t>
    </r>
    <r>
      <rPr>
        <b/>
        <sz val="12"/>
        <color theme="3"/>
        <rFont val="Proxima Nova"/>
      </rPr>
      <t xml:space="preserve"> | PRIVATE DONORS GIVING OVER $100,000 IN SUPPORT OF UNHCR | 2023</t>
    </r>
  </si>
  <si>
    <t>UNHCR GLOBAL</t>
  </si>
  <si>
    <t>Bill and Melinda Gates Foundation</t>
  </si>
  <si>
    <t>IKEA Foundation</t>
  </si>
  <si>
    <t>International Olympic Committee</t>
  </si>
  <si>
    <t>LetterOne Investment Holdings SA</t>
  </si>
  <si>
    <t>Open Society Foundations</t>
  </si>
  <si>
    <t>AFRICA</t>
  </si>
  <si>
    <t>SOUTH AFRICA</t>
  </si>
  <si>
    <t>Open Society Foundation for South Africa (OSF-SA)</t>
  </si>
  <si>
    <t>REGIONAL</t>
  </si>
  <si>
    <t>Kuwait-America Foundation</t>
  </si>
  <si>
    <t>The Howard G. Buffet Foundation</t>
  </si>
  <si>
    <t>PricewaterhouseCoopers Information Services S.A.S.</t>
  </si>
  <si>
    <t>United Nations Foundation</t>
  </si>
  <si>
    <t>CANADA</t>
  </si>
  <si>
    <t>Eaglecom Foundation</t>
  </si>
  <si>
    <t>The FirstLine Foundation</t>
  </si>
  <si>
    <t>The Gulshan &amp; Pyarali G. Nanji Family Foundation</t>
  </si>
  <si>
    <t>Human Concern International</t>
  </si>
  <si>
    <t>TELUS and TELUS Friendly Future Foundation</t>
  </si>
  <si>
    <t>USA FOR UNHCR</t>
  </si>
  <si>
    <t>Astellas Global Health Foundation</t>
  </si>
  <si>
    <t>The Church of Jesus Christ of Latter-day Saints</t>
  </si>
  <si>
    <t>Islamic Relief USA</t>
  </si>
  <si>
    <t>LinkedIn</t>
  </si>
  <si>
    <t>Mars, Incorporated</t>
  </si>
  <si>
    <t>Muslim Aid USA</t>
  </si>
  <si>
    <t>Samsonite</t>
  </si>
  <si>
    <t>United Methodist Committee on Relief</t>
  </si>
  <si>
    <t>Tsao Family Office</t>
  </si>
  <si>
    <t>Vantage Global Prime Pty Ltd</t>
  </si>
  <si>
    <t>AUSTRALIA FOR UNHCR</t>
  </si>
  <si>
    <t>Emergency Action Alliance (EAA)</t>
  </si>
  <si>
    <t>Walk Free Foundation</t>
  </si>
  <si>
    <t>CHINA / HONG KONG SAR</t>
  </si>
  <si>
    <t>ANTA Group</t>
  </si>
  <si>
    <t>Chellaram Foundation</t>
  </si>
  <si>
    <t>GS Charity Foundation Limited</t>
  </si>
  <si>
    <t xml:space="preserve">Mr. Cheng Hsu Shih and Ms. Cheng Mary Moei Hong </t>
  </si>
  <si>
    <t>New Sunshine Charity Foundation (NSCF)</t>
  </si>
  <si>
    <t>Shih Wing Ching Foundation</t>
  </si>
  <si>
    <t>Transsion Holdings</t>
  </si>
  <si>
    <t>ZeShan (H.K.) Foundation</t>
  </si>
  <si>
    <t>JAPAN FOR UNHCR</t>
  </si>
  <si>
    <t>Apaman Co., Ltd.</t>
  </si>
  <si>
    <t>BROTHER INDUSTRIES, LTD.</t>
  </si>
  <si>
    <t>CAPCOM CO., LTD.</t>
  </si>
  <si>
    <t>Hideo Yamada</t>
  </si>
  <si>
    <t>Inamori Foundation</t>
  </si>
  <si>
    <t>Japanese Trade Union Confederation</t>
  </si>
  <si>
    <t>Nippon Telegraph and Telephone Corporation</t>
  </si>
  <si>
    <t>NTT DATA Group Corporation</t>
  </si>
  <si>
    <t>NTT DOCOMO, INC.</t>
  </si>
  <si>
    <t>Rumiko Takahashi</t>
  </si>
  <si>
    <t>Seven &amp; i Holdings Co., Ltd.</t>
  </si>
  <si>
    <t>Sony Group Corporation</t>
  </si>
  <si>
    <t>Toyota Tsusho Corporation</t>
  </si>
  <si>
    <t>REPUBLIC OF KOREA</t>
  </si>
  <si>
    <t>Korean Pharmaceutical Association</t>
  </si>
  <si>
    <t>NAVER Corp</t>
  </si>
  <si>
    <t>THAILAND</t>
  </si>
  <si>
    <t>Wanchai Tachavejnukul</t>
  </si>
  <si>
    <t>Porsche Central and Eastern Europe S.R.O.</t>
  </si>
  <si>
    <t>Fondation de Luxembourg</t>
  </si>
  <si>
    <t>DENMARK</t>
  </si>
  <si>
    <t>Augustinus Foundation</t>
  </si>
  <si>
    <t>Det Obelske Familiefond</t>
  </si>
  <si>
    <t>Grundfos Foundation</t>
  </si>
  <si>
    <t>Hempel Foundation</t>
  </si>
  <si>
    <t>Kong Frederik den Syvendes Stiftelse paa Jægerspris</t>
  </si>
  <si>
    <t>Novo Nordisk Foundation</t>
  </si>
  <si>
    <t>Ramboll Foundation</t>
  </si>
  <si>
    <t>World Diabetes Foundation</t>
  </si>
  <si>
    <t>ESPAÑA CON ACNUR (Spain)</t>
  </si>
  <si>
    <t>Banco Santander S.A.</t>
  </si>
  <si>
    <t>The Coca-Cola Foundation</t>
  </si>
  <si>
    <t>Fundación "la Caixa"</t>
  </si>
  <si>
    <t>Ibercaja Banking Foundation</t>
  </si>
  <si>
    <t>Laboratorios Viñas</t>
  </si>
  <si>
    <t>ProFuturo</t>
  </si>
  <si>
    <t>GREECE</t>
  </si>
  <si>
    <t>Volka Entertainment Ltd.</t>
  </si>
  <si>
    <t>ITALY</t>
  </si>
  <si>
    <t>Amplifon Foudation</t>
  </si>
  <si>
    <t>Autostrade per l'Italia S.p.A.</t>
  </si>
  <si>
    <t>Calzedonia S.p.A.</t>
  </si>
  <si>
    <t>Chiesi Farmaceutici</t>
  </si>
  <si>
    <t>Coop Italia</t>
  </si>
  <si>
    <t>ENEL S.p.A.</t>
  </si>
  <si>
    <t>Fondazione Cav. Lav. Carlo Pesenti</t>
  </si>
  <si>
    <t>Guccio Gucci S.p.A.</t>
  </si>
  <si>
    <t>Intesa Sanpaolo</t>
  </si>
  <si>
    <t>L'Istituto Buddista Italiano Soka Gakkai</t>
  </si>
  <si>
    <t>Mediobanca S.p.A.</t>
  </si>
  <si>
    <t>Moncler Group</t>
  </si>
  <si>
    <t>Nando Peretti Foundation</t>
  </si>
  <si>
    <t xml:space="preserve">Only The Brave Foundation </t>
  </si>
  <si>
    <t>Pirelli &amp; C. S.p.A.</t>
  </si>
  <si>
    <t>Prada S.p.A</t>
  </si>
  <si>
    <t>Salvatore Ferragamo S.p.A.</t>
  </si>
  <si>
    <t>UniCredit Foundation</t>
  </si>
  <si>
    <t>Università Commerciale Luigi Bocconi</t>
  </si>
  <si>
    <t>THE KINGDOM OF THE NETHERLANDS</t>
  </si>
  <si>
    <t xml:space="preserve">Adyen </t>
  </si>
  <si>
    <t>Booking Holdings Inc.</t>
  </si>
  <si>
    <t xml:space="preserve">CTP </t>
  </si>
  <si>
    <t>Dutch Postcode Lottery (Nationale Postcode Loterij)</t>
  </si>
  <si>
    <t>Fred Foundation</t>
  </si>
  <si>
    <t>IMC Charitable Foundation</t>
  </si>
  <si>
    <t>Just Eat Takeaway.com</t>
  </si>
  <si>
    <t>Stichting Benevolentia</t>
  </si>
  <si>
    <t>Vos family</t>
  </si>
  <si>
    <t xml:space="preserve">Signify Foundation </t>
  </si>
  <si>
    <t>SWEDEN FOR UNHCR</t>
  </si>
  <si>
    <t>Akelius Foundation</t>
  </si>
  <si>
    <t>Axel F och Vilna Lindmarkers Stiftelse</t>
  </si>
  <si>
    <t>Brödernas Group AB</t>
  </si>
  <si>
    <t>Gudrun Sjödén Group AB</t>
  </si>
  <si>
    <t>Jonas Bengtsson</t>
  </si>
  <si>
    <t>Lindex AB</t>
  </si>
  <si>
    <t>Magnus M. Lind</t>
  </si>
  <si>
    <t>Marshall Group AB</t>
  </si>
  <si>
    <t>Peab AB</t>
  </si>
  <si>
    <t>Samhällsbyggnadsbolaget i Norden AB</t>
  </si>
  <si>
    <t>Swedish Postcode Lottery (Svenska Postkodlotteriet)</t>
  </si>
  <si>
    <t>TV4 Aktiebolag</t>
  </si>
  <si>
    <t>SWITZERLAND FOR UNHCR</t>
  </si>
  <si>
    <t>Burger King Europe GmbH</t>
  </si>
  <si>
    <t>European Club Association</t>
  </si>
  <si>
    <t>European Leagues</t>
  </si>
  <si>
    <t>FIFA Foundation</t>
  </si>
  <si>
    <t>Krüger Foundation</t>
  </si>
  <si>
    <t>Restaurant Brands International</t>
  </si>
  <si>
    <t>Stiftung Üsine</t>
  </si>
  <si>
    <t>UK FOR UNHCR</t>
  </si>
  <si>
    <t>Accenture</t>
  </si>
  <si>
    <t>Allen &amp; Overy  LLP</t>
  </si>
  <si>
    <t>Arm</t>
  </si>
  <si>
    <t>Band Aid Charitable Trust</t>
  </si>
  <si>
    <t>The Caring Family Foundation</t>
  </si>
  <si>
    <t>Experian Plc</t>
  </si>
  <si>
    <t>Hauser and Wirth</t>
  </si>
  <si>
    <t>Hikma Pharmaceuticals</t>
  </si>
  <si>
    <t>Saïd Foundation</t>
  </si>
  <si>
    <t>Squarepoint Foundation</t>
  </si>
  <si>
    <t>UNO-FLÜCHTLINGSHILFE (Germany)</t>
  </si>
  <si>
    <t>Adidas AG</t>
  </si>
  <si>
    <t>AUDI AG</t>
  </si>
  <si>
    <t>BASF Stiftung</t>
  </si>
  <si>
    <t>BioNTech SE</t>
  </si>
  <si>
    <t>German Postcode Lottery (Postcode Lotterie DT gemeinnützige GmbH)</t>
  </si>
  <si>
    <t>Stiftung RTL – Wir helfen Kindern e.V.</t>
  </si>
  <si>
    <t>Volkswagen AG</t>
  </si>
  <si>
    <t>KUWAIT</t>
  </si>
  <si>
    <t>International Islamic Charity Organization</t>
  </si>
  <si>
    <t>Sheikh Abdullah Al Nouri Charity Society</t>
  </si>
  <si>
    <t>Zakat House of Kuwait</t>
  </si>
  <si>
    <t>QATAR</t>
  </si>
  <si>
    <t>Qatar Charity</t>
  </si>
  <si>
    <t>Qatar Red Crescent Society</t>
  </si>
  <si>
    <t>SAUDI ARABIA</t>
  </si>
  <si>
    <t>Bakhsh Household</t>
  </si>
  <si>
    <t>Muslim World League</t>
  </si>
  <si>
    <t>Royal Humanitarian Foundation of Bahrain</t>
  </si>
  <si>
    <t>Tamer Family Foundation</t>
  </si>
  <si>
    <t>World Assembly of Muslim Youth</t>
  </si>
  <si>
    <t>UNITED ARAB EMIRATES</t>
  </si>
  <si>
    <t>Abdulla Al Abdulla</t>
  </si>
  <si>
    <t>Ahmad Salama</t>
  </si>
  <si>
    <t xml:space="preserve">Dr. Wael Al Mahmeed </t>
  </si>
  <si>
    <t>Dubai Duty Free Foundation</t>
  </si>
  <si>
    <t>ETIHAD Airways</t>
  </si>
  <si>
    <t>Hani Rustom</t>
  </si>
  <si>
    <t>Mohammed Bin Rashid Al Maktoum Global Initiatives</t>
  </si>
  <si>
    <t>Sheikha Fatima Fund for Refugee Women</t>
  </si>
  <si>
    <t xml:space="preserve">Sotheby's MENA </t>
  </si>
  <si>
    <t>The Abdul Aziz Al Ghurair Refugee Education Fund</t>
  </si>
  <si>
    <t>The Big Heart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</si>
</sst>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 ;[Red]\-#,##0\ "/>
    <numFmt numFmtId="165" formatCode="#,##0.0,_);\(#,##0.0,\)"/>
    <numFmt numFmtId="166" formatCode="_ * #,##0_ ;_ * \-#,##0_ ;_ * &quot;-&quot;_ ;_ @_ "/>
    <numFmt numFmtId="167" formatCode="0.0%"/>
    <numFmt numFmtId="168" formatCode="0.000%"/>
    <numFmt numFmtId="169" formatCode="#,##0.0,"/>
    <numFmt numFmtId="170" formatCode="_(* #,##0,_);_(* \(#,##0\);_(* &quot;-&quot;??_);_(@_)"/>
    <numFmt numFmtId="171" formatCode="_(* #,##0,;_(* \(#,##0,\);_(* &quot;-&quot;??_);_(@_)"/>
    <numFmt numFmtId="172" formatCode="#,##0,_);\(#,##0,\);_-* &quot;-&quot;?_-;_-@_-"/>
    <numFmt numFmtId="173" formatCode="_(* #,##0_);_(* \(#,##0\);_(* &quot;-&quot;??_);_(@_)"/>
    <numFmt numFmtId="174" formatCode="_ * #,##0.00_ ;_ * \-#,##0.00_ ;_ * &quot;-&quot;??_ ;_ @_ "/>
    <numFmt numFmtId="175" formatCode="_ * #,##0_ ;_ * \-#,##0_ ;_ * &quot;-&quot;??_ ;_ @_ "/>
    <numFmt numFmtId="176" formatCode="_-* #,##0.00_-;\-* #,##0.00_-;_-* &quot;-&quot;??_-;_-@_-"/>
    <numFmt numFmtId="177" formatCode="_-* #,##0_-;\-* #,##0_-;_-* &quot;-&quot;??_-;_-@_-"/>
    <numFmt numFmtId="178" formatCode="#,##0,"/>
    <numFmt numFmtId="179" formatCode="_-* #,##0_-;\-* #,##0_-;_-* &quot;-&quot;_-;_-@_-"/>
    <numFmt numFmtId="180" formatCode="#,###_);[Red]\(#,###\)"/>
    <numFmt numFmtId="181" formatCode="_(0.0,,_);[Red]_(* \(0.0,,_)\);0;_(@_)"/>
    <numFmt numFmtId="182" formatCode="#,###,_);[Red]\(#,###,\)"/>
  </numFmts>
  <fonts count="96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 Unicode MS"/>
      <family val="2"/>
    </font>
    <font>
      <sz val="10"/>
      <name val="Proxima Nova"/>
    </font>
    <font>
      <b/>
      <sz val="10"/>
      <name val="Arial"/>
      <family val="2"/>
    </font>
    <font>
      <b/>
      <sz val="10"/>
      <name val="Proxima Nova"/>
    </font>
    <font>
      <b/>
      <sz val="12"/>
      <color rgb="FF0072BC"/>
      <name val="Proxima Nova"/>
    </font>
    <font>
      <sz val="12"/>
      <color rgb="FF0072BC"/>
      <name val="Proxima Nova"/>
    </font>
    <font>
      <sz val="10"/>
      <color theme="0"/>
      <name val="Proxima Nova"/>
    </font>
    <font>
      <sz val="11"/>
      <color theme="1"/>
      <name val="Calibri"/>
      <family val="2"/>
      <scheme val="minor"/>
    </font>
    <font>
      <sz val="10"/>
      <color theme="1"/>
      <name val="Proxima Nova"/>
    </font>
    <font>
      <b/>
      <sz val="10"/>
      <color theme="1"/>
      <name val="Proxima Nova"/>
    </font>
    <font>
      <sz val="10"/>
      <color theme="3"/>
      <name val="Proxima Nova"/>
    </font>
    <font>
      <b/>
      <sz val="10"/>
      <color theme="3"/>
      <name val="Proxima Nova"/>
    </font>
    <font>
      <b/>
      <sz val="10"/>
      <color rgb="FF0072BC"/>
      <name val="Proxima Nova"/>
    </font>
    <font>
      <b/>
      <sz val="10"/>
      <color theme="0"/>
      <name val="Proxima Nova"/>
    </font>
    <font>
      <b/>
      <sz val="11"/>
      <color rgb="FF0072BC"/>
      <name val="Proxima Nova"/>
    </font>
    <font>
      <b/>
      <sz val="10"/>
      <color rgb="FFFFFFFF"/>
      <name val="Proxima nova"/>
    </font>
    <font>
      <b/>
      <sz val="10"/>
      <color rgb="FF000000"/>
      <name val="Proxima Nova"/>
    </font>
    <font>
      <b/>
      <i/>
      <sz val="10"/>
      <color rgb="FFFFFFFF"/>
      <name val="Proxima nova"/>
    </font>
    <font>
      <b/>
      <sz val="12"/>
      <color theme="3"/>
      <name val="Proxima Nova"/>
    </font>
    <font>
      <b/>
      <sz val="12"/>
      <color rgb="FF000000"/>
      <name val="Proxima nova"/>
    </font>
    <font>
      <sz val="10"/>
      <color rgb="FF000000"/>
      <name val="Proxima nova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3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u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Proxima Nova"/>
    </font>
    <font>
      <b/>
      <sz val="11"/>
      <color theme="1"/>
      <name val="Proxima Nova"/>
    </font>
    <font>
      <sz val="11"/>
      <color rgb="FF000000"/>
      <name val="Proxima Nova"/>
    </font>
    <font>
      <b/>
      <sz val="10"/>
      <color rgb="FFFF0000"/>
      <name val="Proxima Nova"/>
    </font>
    <font>
      <b/>
      <vertAlign val="superscript"/>
      <sz val="10"/>
      <name val="Proxima Nova"/>
    </font>
    <font>
      <sz val="11"/>
      <color theme="0"/>
      <name val="Calibri"/>
      <family val="2"/>
      <scheme val="minor"/>
    </font>
    <font>
      <vertAlign val="superscript"/>
      <sz val="10"/>
      <name val="Proxima Nova"/>
    </font>
    <font>
      <sz val="14"/>
      <color rgb="FFFF0000"/>
      <name val="Proxima Nova"/>
    </font>
    <font>
      <sz val="10"/>
      <color theme="0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name val="Arial"/>
      <family val="2"/>
    </font>
    <font>
      <b/>
      <sz val="9"/>
      <color theme="3"/>
      <name val="Times New Roman"/>
      <family val="1"/>
    </font>
    <font>
      <sz val="8"/>
      <color theme="1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Proxima Nova"/>
    </font>
    <font>
      <vertAlign val="superscript"/>
      <sz val="10"/>
      <color rgb="FF000000"/>
      <name val="Proxima nova"/>
    </font>
    <font>
      <i/>
      <sz val="10"/>
      <color rgb="FF000000"/>
      <name val="Proxima Nova"/>
    </font>
    <font>
      <b/>
      <sz val="12"/>
      <color theme="0"/>
      <name val="Proxima nova"/>
    </font>
    <font>
      <sz val="12"/>
      <color indexed="8"/>
      <name val="Proxima nova"/>
    </font>
    <font>
      <b/>
      <sz val="12"/>
      <color indexed="8"/>
      <name val="Proxima nova"/>
    </font>
    <font>
      <b/>
      <sz val="11"/>
      <color theme="0"/>
      <name val="Proxima nova"/>
    </font>
    <font>
      <sz val="11"/>
      <color indexed="8"/>
      <name val="Proxima nova"/>
    </font>
    <font>
      <b/>
      <sz val="11"/>
      <color rgb="FF0072BC"/>
      <name val="Arial"/>
      <family val="2"/>
    </font>
    <font>
      <sz val="12"/>
      <color rgb="FF0072BC"/>
      <name val="Arial"/>
      <family val="2"/>
    </font>
    <font>
      <sz val="11"/>
      <color rgb="FF000000"/>
      <name val="Arial"/>
      <family val="2"/>
    </font>
    <font>
      <sz val="10"/>
      <color indexed="8"/>
      <name val="Proxima Nova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3"/>
      <name val="Proxima Nova"/>
    </font>
    <font>
      <sz val="14"/>
      <color theme="3"/>
      <name val="Proxima Nova"/>
    </font>
    <font>
      <b/>
      <sz val="14"/>
      <color theme="3"/>
      <name val="Proxima Nova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indexed="8"/>
      <name val="Proxima Nova"/>
    </font>
    <font>
      <sz val="10"/>
      <color rgb="FF000000"/>
      <name val="Arial"/>
      <family val="2"/>
    </font>
    <font>
      <sz val="12"/>
      <color theme="1"/>
      <name val="Proxima nova"/>
    </font>
    <font>
      <b/>
      <sz val="10"/>
      <name val="Arial Unicode MS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0"/>
      <color indexed="32"/>
      <name val="Arial"/>
      <family val="2"/>
    </font>
    <font>
      <b/>
      <i/>
      <sz val="10"/>
      <name val="Arial"/>
      <family val="2"/>
    </font>
    <font>
      <sz val="8"/>
      <color indexed="3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0"/>
      <color indexed="32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 Unicode MS"/>
    </font>
    <font>
      <b/>
      <sz val="10"/>
      <name val="Arial Unicode MS"/>
    </font>
    <font>
      <sz val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2B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72BC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D5E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CE3F2"/>
        <bgColor rgb="FF000000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DCE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2BC"/>
      </bottom>
      <diagonal/>
    </border>
    <border>
      <left/>
      <right/>
      <top style="thin">
        <color rgb="FF0072BC"/>
      </top>
      <bottom/>
      <diagonal/>
    </border>
    <border>
      <left/>
      <right/>
      <top style="thin">
        <color rgb="FF0072BC"/>
      </top>
      <bottom style="thin">
        <color rgb="FF0072BC"/>
      </bottom>
      <diagonal/>
    </border>
    <border>
      <left/>
      <right/>
      <top style="thin">
        <color rgb="FF0072BC"/>
      </top>
      <bottom style="thin">
        <color theme="1" tint="0.49998474074526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 style="thin">
        <color theme="0" tint="-0.14999847407452621"/>
      </top>
      <bottom style="thin">
        <color rgb="FF0072BC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A5A5A5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theme="0" tint="-0.14999847407452621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2"/>
      </top>
      <bottom style="thin">
        <color rgb="FFA5A5A5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1" tint="0.499984740745262"/>
      </bottom>
      <diagonal/>
    </border>
    <border>
      <left/>
      <right/>
      <top style="thin">
        <color theme="9"/>
      </top>
      <bottom/>
      <diagonal/>
    </border>
    <border>
      <left/>
      <right/>
      <top style="thin">
        <color theme="1" tint="0.499984740745262"/>
      </top>
      <bottom style="thin">
        <color theme="9"/>
      </bottom>
      <diagonal/>
    </border>
    <border>
      <left/>
      <right/>
      <top style="thin">
        <color theme="1" tint="0.499984740745262"/>
      </top>
      <bottom style="thin">
        <color theme="3"/>
      </bottom>
      <diagonal/>
    </border>
    <border>
      <left/>
      <right/>
      <top style="thin">
        <color theme="9"/>
      </top>
      <bottom style="thin">
        <color theme="3"/>
      </bottom>
      <diagonal/>
    </border>
    <border>
      <left/>
      <right/>
      <top/>
      <bottom style="thin">
        <color rgb="FF595959"/>
      </bottom>
      <diagonal/>
    </border>
    <border>
      <left/>
      <right/>
      <top style="thin">
        <color rgb="FF595959"/>
      </top>
      <bottom/>
      <diagonal/>
    </border>
    <border>
      <left/>
      <right/>
      <top style="thin">
        <color rgb="FF4472C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/>
      <top/>
      <bottom style="thin">
        <color rgb="FF7B7B7B"/>
      </bottom>
      <diagonal/>
    </border>
    <border>
      <left/>
      <right/>
      <top style="thin">
        <color rgb="FF7B7B7B"/>
      </top>
      <bottom style="thin">
        <color rgb="FF7B7B7B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5A5A5"/>
      </top>
      <bottom style="thin">
        <color theme="3"/>
      </bottom>
      <diagonal/>
    </border>
    <border>
      <left/>
      <right/>
      <top style="thin">
        <color rgb="FFA5A5A5"/>
      </top>
      <bottom style="thin">
        <color theme="0" tint="-0.34998626667073579"/>
      </bottom>
      <diagonal/>
    </border>
    <border>
      <left/>
      <right/>
      <top style="thin">
        <color theme="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theme="0" tint="-0.34998626667073579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3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9"/>
      </bottom>
      <diagonal/>
    </border>
  </borders>
  <cellStyleXfs count="1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76" fontId="34" fillId="0" borderId="0" applyFont="0" applyFill="0" applyBorder="0" applyAlignment="0" applyProtection="0"/>
    <xf numFmtId="176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7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/>
    <xf numFmtId="0" fontId="34" fillId="0" borderId="0" applyFont="0" applyAlignment="0"/>
    <xf numFmtId="0" fontId="34" fillId="0" borderId="0" applyNumberFormat="0" applyFont="0" applyAlignment="0"/>
    <xf numFmtId="180" fontId="80" fillId="25" borderId="66"/>
    <xf numFmtId="0" fontId="81" fillId="26" borderId="65">
      <alignment horizontal="center" vertical="top" wrapText="1"/>
    </xf>
    <xf numFmtId="0" fontId="6" fillId="26" borderId="65">
      <alignment horizontal="center" vertical="center" wrapText="1"/>
    </xf>
    <xf numFmtId="181" fontId="6" fillId="27" borderId="65" applyFont="0" applyFill="0" applyBorder="0">
      <alignment horizontal="right"/>
    </xf>
    <xf numFmtId="0" fontId="81" fillId="26" borderId="67"/>
    <xf numFmtId="181" fontId="34" fillId="0" borderId="0" applyFont="0" applyBorder="0" applyAlignment="0"/>
    <xf numFmtId="0" fontId="82" fillId="28" borderId="65">
      <alignment horizontal="left" indent="1"/>
    </xf>
    <xf numFmtId="181" fontId="34" fillId="0" borderId="0" applyFont="0" applyFill="0" applyBorder="0" applyAlignment="0"/>
    <xf numFmtId="0" fontId="83" fillId="0" borderId="65" applyFill="0">
      <alignment horizontal="left" indent="2"/>
    </xf>
    <xf numFmtId="181" fontId="84" fillId="0" borderId="0">
      <alignment horizontal="left" indent="7"/>
    </xf>
    <xf numFmtId="0" fontId="80" fillId="0" borderId="65" applyFill="0">
      <alignment horizontal="left" indent="7"/>
    </xf>
    <xf numFmtId="38" fontId="80" fillId="0" borderId="65">
      <alignment horizontal="right"/>
    </xf>
    <xf numFmtId="181" fontId="34" fillId="0" borderId="0" applyFont="0" applyBorder="0" applyAlignment="0"/>
    <xf numFmtId="0" fontId="50" fillId="0" borderId="65" applyFill="0">
      <alignment horizontal="left" indent="3"/>
    </xf>
    <xf numFmtId="3" fontId="85" fillId="0" borderId="65"/>
    <xf numFmtId="3" fontId="86" fillId="0" borderId="65" applyFill="0"/>
    <xf numFmtId="0" fontId="87" fillId="0" borderId="65">
      <alignment horizontal="left" indent="3"/>
    </xf>
    <xf numFmtId="181" fontId="34" fillId="0" borderId="0" applyFont="0" applyBorder="0" applyAlignment="0"/>
    <xf numFmtId="0" fontId="80" fillId="0" borderId="65" applyFill="0">
      <alignment horizontal="left" indent="4"/>
    </xf>
    <xf numFmtId="0" fontId="6" fillId="0" borderId="65">
      <alignment horizontal="left" indent="2"/>
    </xf>
    <xf numFmtId="0" fontId="88" fillId="25" borderId="65">
      <alignment horizontal="left" indent="1"/>
    </xf>
    <xf numFmtId="180" fontId="80" fillId="25" borderId="66"/>
    <xf numFmtId="0" fontId="82" fillId="28" borderId="66">
      <alignment horizontal="left" indent="1"/>
    </xf>
    <xf numFmtId="0" fontId="83" fillId="0" borderId="66" applyFill="0">
      <alignment horizontal="left" indent="2"/>
    </xf>
    <xf numFmtId="3" fontId="80" fillId="0" borderId="65">
      <alignment horizontal="right"/>
    </xf>
    <xf numFmtId="0" fontId="50" fillId="0" borderId="66" applyFill="0">
      <alignment horizontal="left" indent="3"/>
    </xf>
    <xf numFmtId="3" fontId="80" fillId="0" borderId="70" applyFill="0">
      <alignment horizontal="right"/>
    </xf>
    <xf numFmtId="0" fontId="87" fillId="0" borderId="66">
      <alignment horizontal="left" indent="3"/>
    </xf>
    <xf numFmtId="0" fontId="80" fillId="0" borderId="66" applyFill="0">
      <alignment horizontal="left" indent="4"/>
    </xf>
    <xf numFmtId="3" fontId="80" fillId="0" borderId="70" applyFill="0">
      <alignment horizontal="right"/>
    </xf>
    <xf numFmtId="0" fontId="6" fillId="29" borderId="66">
      <alignment horizontal="left" indent="2"/>
    </xf>
    <xf numFmtId="3" fontId="50" fillId="29" borderId="66">
      <alignment horizontal="right"/>
    </xf>
    <xf numFmtId="3" fontId="6" fillId="25" borderId="65">
      <alignment horizontal="right"/>
    </xf>
    <xf numFmtId="3" fontId="6" fillId="26" borderId="71">
      <alignment horizontal="right"/>
    </xf>
    <xf numFmtId="0" fontId="34" fillId="0" borderId="0"/>
    <xf numFmtId="176" fontId="11" fillId="0" borderId="0" applyFont="0" applyFill="0" applyBorder="0" applyAlignment="0" applyProtection="0"/>
    <xf numFmtId="181" fontId="34" fillId="0" borderId="0" applyFont="0" applyBorder="0" applyAlignment="0"/>
    <xf numFmtId="181" fontId="34" fillId="0" borderId="0" applyFont="0" applyFill="0" applyBorder="0" applyAlignment="0"/>
    <xf numFmtId="181" fontId="34" fillId="0" borderId="0" applyFont="0" applyBorder="0" applyAlignment="0"/>
    <xf numFmtId="181" fontId="34" fillId="0" borderId="0" applyFont="0" applyBorder="0" applyAlignment="0"/>
    <xf numFmtId="0" fontId="34" fillId="0" borderId="0" applyFont="0" applyAlignment="0"/>
    <xf numFmtId="0" fontId="34" fillId="0" borderId="0" applyNumberFormat="0" applyFont="0" applyAlignment="0"/>
    <xf numFmtId="0" fontId="34" fillId="0" borderId="0"/>
    <xf numFmtId="0" fontId="6" fillId="0" borderId="65" applyNumberFormat="0" applyFont="0" applyBorder="0">
      <alignment horizontal="right"/>
    </xf>
    <xf numFmtId="0" fontId="90" fillId="0" borderId="66" applyFill="0"/>
    <xf numFmtId="0" fontId="84" fillId="0" borderId="0">
      <alignment horizontal="left" indent="7"/>
    </xf>
    <xf numFmtId="182" fontId="80" fillId="30" borderId="65" applyFill="0"/>
    <xf numFmtId="0" fontId="34" fillId="0" borderId="0" applyNumberFormat="0" applyFont="0" applyBorder="0" applyAlignment="0"/>
    <xf numFmtId="0" fontId="85" fillId="0" borderId="65" applyFill="0">
      <alignment horizontal="left" indent="1"/>
    </xf>
    <xf numFmtId="182" fontId="89" fillId="0" borderId="65" applyFill="0"/>
    <xf numFmtId="182" fontId="89" fillId="0" borderId="65" applyFill="0">
      <alignment horizontal="right"/>
    </xf>
    <xf numFmtId="43" fontId="34" fillId="0" borderId="0" applyFont="0" applyFill="0" applyBorder="0" applyAlignment="0" applyProtection="0"/>
    <xf numFmtId="0" fontId="81" fillId="0" borderId="66" applyFill="0">
      <alignment horizontal="left" indent="1"/>
    </xf>
    <xf numFmtId="0" fontId="34" fillId="0" borderId="0" applyNumberFormat="0" applyFont="0" applyFill="0" applyBorder="0" applyAlignment="0"/>
    <xf numFmtId="0" fontId="81" fillId="0" borderId="66" applyFill="0">
      <alignment horizontal="left" indent="2"/>
    </xf>
    <xf numFmtId="0" fontId="34" fillId="0" borderId="0" applyNumberFormat="0" applyFont="0" applyBorder="0" applyAlignment="0"/>
    <xf numFmtId="0" fontId="91" fillId="0" borderId="65" applyFill="0">
      <alignment horizontal="left" indent="3"/>
    </xf>
    <xf numFmtId="182" fontId="50" fillId="0" borderId="65" applyFill="0"/>
    <xf numFmtId="0" fontId="85" fillId="0" borderId="72" applyFill="0">
      <alignment horizontal="left" indent="2"/>
    </xf>
    <xf numFmtId="182" fontId="50" fillId="0" borderId="72" applyFill="0"/>
    <xf numFmtId="0" fontId="92" fillId="0" borderId="66">
      <alignment horizontal="left" indent="3"/>
    </xf>
    <xf numFmtId="0" fontId="34" fillId="0" borderId="0" applyNumberFormat="0" applyFont="0" applyBorder="0" applyAlignment="0"/>
    <xf numFmtId="0" fontId="34" fillId="0" borderId="65" applyFill="0">
      <alignment horizontal="left" indent="4"/>
    </xf>
    <xf numFmtId="182" fontId="50" fillId="0" borderId="65" applyFill="0"/>
    <xf numFmtId="0" fontId="93" fillId="0" borderId="0"/>
    <xf numFmtId="43" fontId="94" fillId="0" borderId="0" applyFont="0" applyFill="0" applyBorder="0" applyAlignment="0" applyProtection="0"/>
    <xf numFmtId="0" fontId="34" fillId="0" borderId="0"/>
    <xf numFmtId="0" fontId="34" fillId="0" borderId="0" applyFont="0" applyAlignment="0"/>
    <xf numFmtId="0" fontId="34" fillId="0" borderId="0" applyNumberFormat="0" applyFont="0" applyAlignment="0"/>
    <xf numFmtId="181" fontId="34" fillId="0" borderId="0" applyFont="0" applyBorder="0" applyAlignment="0"/>
    <xf numFmtId="181" fontId="34" fillId="0" borderId="0" applyFont="0" applyFill="0" applyBorder="0" applyAlignment="0"/>
    <xf numFmtId="181" fontId="34" fillId="0" borderId="0" applyFont="0" applyBorder="0" applyAlignment="0"/>
    <xf numFmtId="181" fontId="34" fillId="0" borderId="0" applyFont="0" applyBorder="0" applyAlignment="0"/>
    <xf numFmtId="180" fontId="80" fillId="25" borderId="66"/>
    <xf numFmtId="9" fontId="3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/>
    <xf numFmtId="0" fontId="11" fillId="0" borderId="0"/>
    <xf numFmtId="0" fontId="3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9">
    <xf numFmtId="0" fontId="0" fillId="0" borderId="0" xfId="0"/>
    <xf numFmtId="164" fontId="5" fillId="0" borderId="0" xfId="3" applyNumberFormat="1" applyFont="1"/>
    <xf numFmtId="164" fontId="6" fillId="0" borderId="0" xfId="3" applyNumberFormat="1" applyFont="1"/>
    <xf numFmtId="164" fontId="7" fillId="0" borderId="0" xfId="3" applyNumberFormat="1" applyFont="1"/>
    <xf numFmtId="164" fontId="5" fillId="0" borderId="0" xfId="3" applyNumberFormat="1" applyFont="1" applyAlignment="1">
      <alignment horizontal="right"/>
    </xf>
    <xf numFmtId="164" fontId="5" fillId="0" borderId="0" xfId="3" applyNumberFormat="1" applyFont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4" fontId="10" fillId="3" borderId="0" xfId="3" applyNumberFormat="1" applyFont="1" applyFill="1" applyAlignment="1">
      <alignment vertical="center"/>
    </xf>
    <xf numFmtId="164" fontId="5" fillId="4" borderId="0" xfId="3" applyNumberFormat="1" applyFont="1" applyFill="1"/>
    <xf numFmtId="165" fontId="5" fillId="4" borderId="0" xfId="3" applyNumberFormat="1" applyFont="1" applyFill="1" applyAlignment="1">
      <alignment horizontal="center" vertical="center" wrapText="1"/>
    </xf>
    <xf numFmtId="164" fontId="10" fillId="0" borderId="1" xfId="3" applyNumberFormat="1" applyFont="1" applyBorder="1"/>
    <xf numFmtId="164" fontId="5" fillId="0" borderId="0" xfId="3" applyNumberFormat="1" applyFont="1" applyAlignment="1">
      <alignment horizontal="center" vertical="center" wrapText="1"/>
    </xf>
    <xf numFmtId="164" fontId="5" fillId="0" borderId="0" xfId="3" applyNumberFormat="1" applyFont="1" applyAlignment="1">
      <alignment wrapText="1"/>
    </xf>
    <xf numFmtId="164" fontId="5" fillId="0" borderId="3" xfId="3" applyNumberFormat="1" applyFont="1" applyBorder="1"/>
    <xf numFmtId="9" fontId="5" fillId="0" borderId="0" xfId="2" applyFont="1" applyBorder="1"/>
    <xf numFmtId="9" fontId="5" fillId="0" borderId="0" xfId="2" applyFont="1" applyAlignment="1">
      <alignment horizontal="right"/>
    </xf>
    <xf numFmtId="164" fontId="5" fillId="0" borderId="4" xfId="3" applyNumberFormat="1" applyFont="1" applyBorder="1"/>
    <xf numFmtId="164" fontId="5" fillId="0" borderId="1" xfId="3" applyNumberFormat="1" applyFont="1" applyBorder="1"/>
    <xf numFmtId="166" fontId="7" fillId="0" borderId="0" xfId="3" applyNumberFormat="1" applyFont="1"/>
    <xf numFmtId="9" fontId="5" fillId="0" borderId="0" xfId="2" applyFont="1"/>
    <xf numFmtId="164" fontId="12" fillId="0" borderId="0" xfId="3" applyNumberFormat="1" applyFont="1" applyAlignment="1">
      <alignment horizontal="right"/>
    </xf>
    <xf numFmtId="164" fontId="12" fillId="0" borderId="0" xfId="3" applyNumberFormat="1" applyFont="1"/>
    <xf numFmtId="9" fontId="12" fillId="0" borderId="0" xfId="2" applyFont="1" applyBorder="1"/>
    <xf numFmtId="164" fontId="14" fillId="0" borderId="0" xfId="3" applyNumberFormat="1" applyFont="1"/>
    <xf numFmtId="9" fontId="12" fillId="0" borderId="0" xfId="2" applyFont="1"/>
    <xf numFmtId="164" fontId="5" fillId="0" borderId="2" xfId="3" applyNumberFormat="1" applyFont="1" applyBorder="1"/>
    <xf numFmtId="164" fontId="12" fillId="0" borderId="2" xfId="3" applyNumberFormat="1" applyFont="1" applyBorder="1"/>
    <xf numFmtId="10" fontId="5" fillId="0" borderId="0" xfId="3" applyNumberFormat="1" applyFont="1"/>
    <xf numFmtId="164" fontId="14" fillId="0" borderId="1" xfId="3" applyNumberFormat="1" applyFont="1" applyBorder="1"/>
    <xf numFmtId="167" fontId="5" fillId="0" borderId="0" xfId="2" applyNumberFormat="1" applyFont="1" applyAlignment="1">
      <alignment horizontal="right"/>
    </xf>
    <xf numFmtId="164" fontId="12" fillId="0" borderId="1" xfId="3" applyNumberFormat="1" applyFont="1" applyBorder="1"/>
    <xf numFmtId="164" fontId="14" fillId="0" borderId="5" xfId="3" applyNumberFormat="1" applyFont="1" applyBorder="1"/>
    <xf numFmtId="164" fontId="12" fillId="0" borderId="5" xfId="3" applyNumberFormat="1" applyFont="1" applyBorder="1"/>
    <xf numFmtId="9" fontId="12" fillId="0" borderId="5" xfId="2" applyFont="1" applyBorder="1"/>
    <xf numFmtId="164" fontId="14" fillId="0" borderId="6" xfId="3" applyNumberFormat="1" applyFont="1" applyBorder="1"/>
    <xf numFmtId="9" fontId="15" fillId="0" borderId="0" xfId="3" applyNumberFormat="1" applyFont="1"/>
    <xf numFmtId="9" fontId="15" fillId="0" borderId="0" xfId="2" applyFont="1"/>
    <xf numFmtId="9" fontId="5" fillId="0" borderId="0" xfId="2" applyFont="1" applyFill="1"/>
    <xf numFmtId="164" fontId="5" fillId="0" borderId="6" xfId="3" applyNumberFormat="1" applyFont="1" applyBorder="1"/>
    <xf numFmtId="164" fontId="16" fillId="0" borderId="7" xfId="3" applyNumberFormat="1" applyFont="1" applyBorder="1"/>
    <xf numFmtId="167" fontId="5" fillId="0" borderId="0" xfId="2" applyNumberFormat="1" applyFont="1" applyBorder="1"/>
    <xf numFmtId="167" fontId="5" fillId="0" borderId="0" xfId="2" applyNumberFormat="1" applyFont="1" applyFill="1"/>
    <xf numFmtId="164" fontId="17" fillId="3" borderId="0" xfId="3" applyNumberFormat="1" applyFont="1" applyFill="1"/>
    <xf numFmtId="166" fontId="17" fillId="3" borderId="0" xfId="3" applyNumberFormat="1" applyFont="1" applyFill="1"/>
    <xf numFmtId="168" fontId="5" fillId="0" borderId="0" xfId="3" applyNumberFormat="1" applyFont="1"/>
    <xf numFmtId="9" fontId="5" fillId="0" borderId="0" xfId="3" applyNumberFormat="1" applyFont="1"/>
    <xf numFmtId="168" fontId="5" fillId="0" borderId="0" xfId="2" applyNumberFormat="1" applyFont="1"/>
    <xf numFmtId="167" fontId="5" fillId="0" borderId="0" xfId="2" applyNumberFormat="1" applyFont="1"/>
    <xf numFmtId="10" fontId="5" fillId="0" borderId="0" xfId="2" applyNumberFormat="1" applyFont="1"/>
    <xf numFmtId="169" fontId="5" fillId="0" borderId="0" xfId="3" applyNumberFormat="1" applyFont="1"/>
    <xf numFmtId="167" fontId="7" fillId="0" borderId="0" xfId="2" applyNumberFormat="1" applyFont="1"/>
    <xf numFmtId="0" fontId="18" fillId="6" borderId="0" xfId="0" applyFont="1" applyFill="1"/>
    <xf numFmtId="0" fontId="19" fillId="7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9" fontId="24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left" vertical="top" wrapText="1"/>
    </xf>
    <xf numFmtId="9" fontId="5" fillId="6" borderId="12" xfId="0" applyNumberFormat="1" applyFont="1" applyFill="1" applyBorder="1" applyAlignment="1">
      <alignment horizontal="center" vertical="center" wrapText="1"/>
    </xf>
    <xf numFmtId="9" fontId="24" fillId="6" borderId="12" xfId="0" applyNumberFormat="1" applyFont="1" applyFill="1" applyBorder="1" applyAlignment="1">
      <alignment horizontal="center" vertical="center" wrapText="1"/>
    </xf>
    <xf numFmtId="9" fontId="5" fillId="6" borderId="0" xfId="0" applyNumberFormat="1" applyFont="1" applyFill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top" wrapText="1"/>
    </xf>
    <xf numFmtId="9" fontId="5" fillId="6" borderId="13" xfId="0" applyNumberFormat="1" applyFont="1" applyFill="1" applyBorder="1" applyAlignment="1">
      <alignment horizontal="center" vertical="center" wrapText="1"/>
    </xf>
    <xf numFmtId="9" fontId="24" fillId="6" borderId="14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top" wrapText="1"/>
    </xf>
    <xf numFmtId="0" fontId="5" fillId="6" borderId="17" xfId="0" applyFont="1" applyFill="1" applyBorder="1" applyAlignment="1">
      <alignment horizontal="left" vertical="top" wrapText="1"/>
    </xf>
    <xf numFmtId="0" fontId="16" fillId="6" borderId="0" xfId="0" applyFont="1" applyFill="1" applyAlignment="1">
      <alignment vertical="top" wrapText="1"/>
    </xf>
    <xf numFmtId="0" fontId="14" fillId="6" borderId="19" xfId="0" applyFont="1" applyFill="1" applyBorder="1" applyAlignment="1">
      <alignment horizontal="left" vertical="top" wrapText="1"/>
    </xf>
    <xf numFmtId="9" fontId="16" fillId="6" borderId="19" xfId="0" applyNumberFormat="1" applyFont="1" applyFill="1" applyBorder="1" applyAlignment="1">
      <alignment horizontal="center" vertical="center" wrapText="1"/>
    </xf>
    <xf numFmtId="9" fontId="16" fillId="6" borderId="7" xfId="0" applyNumberFormat="1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0" borderId="21" xfId="0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9" fontId="5" fillId="0" borderId="20" xfId="0" applyNumberFormat="1" applyFont="1" applyBorder="1" applyAlignment="1">
      <alignment horizontal="center" vertical="center" wrapText="1"/>
    </xf>
    <xf numFmtId="9" fontId="24" fillId="0" borderId="20" xfId="0" applyNumberFormat="1" applyFont="1" applyBorder="1" applyAlignment="1">
      <alignment horizontal="center" vertical="center" wrapText="1"/>
    </xf>
    <xf numFmtId="0" fontId="24" fillId="6" borderId="21" xfId="0" applyFont="1" applyFill="1" applyBorder="1" applyAlignment="1">
      <alignment vertical="top" wrapText="1"/>
    </xf>
    <xf numFmtId="9" fontId="24" fillId="6" borderId="22" xfId="0" applyNumberFormat="1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vertical="top" wrapText="1"/>
    </xf>
    <xf numFmtId="9" fontId="5" fillId="6" borderId="21" xfId="0" applyNumberFormat="1" applyFont="1" applyFill="1" applyBorder="1" applyAlignment="1">
      <alignment horizontal="center" vertical="center" wrapText="1"/>
    </xf>
    <xf numFmtId="9" fontId="24" fillId="6" borderId="23" xfId="0" applyNumberFormat="1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left" vertical="top" wrapText="1"/>
    </xf>
    <xf numFmtId="0" fontId="24" fillId="6" borderId="0" xfId="0" applyFont="1" applyFill="1" applyAlignment="1">
      <alignment horizontal="left" vertical="top" wrapText="1"/>
    </xf>
    <xf numFmtId="9" fontId="24" fillId="6" borderId="24" xfId="0" applyNumberFormat="1" applyFont="1" applyFill="1" applyBorder="1" applyAlignment="1">
      <alignment horizontal="center" vertical="center" wrapText="1"/>
    </xf>
    <xf numFmtId="9" fontId="5" fillId="6" borderId="23" xfId="0" applyNumberFormat="1" applyFont="1" applyFill="1" applyBorder="1" applyAlignment="1">
      <alignment horizontal="center" vertical="center" wrapText="1"/>
    </xf>
    <xf numFmtId="9" fontId="24" fillId="6" borderId="21" xfId="0" applyNumberFormat="1" applyFont="1" applyFill="1" applyBorder="1" applyAlignment="1">
      <alignment horizontal="center" vertic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24" fillId="6" borderId="18" xfId="0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vertical="top" wrapText="1"/>
    </xf>
    <xf numFmtId="9" fontId="16" fillId="6" borderId="8" xfId="0" applyNumberFormat="1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left" vertical="top" wrapText="1"/>
    </xf>
    <xf numFmtId="9" fontId="16" fillId="6" borderId="0" xfId="0" applyNumberFormat="1" applyFont="1" applyFill="1" applyAlignment="1">
      <alignment horizontal="center" vertical="center" wrapText="1"/>
    </xf>
    <xf numFmtId="9" fontId="24" fillId="6" borderId="20" xfId="0" applyNumberFormat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left" vertical="top" wrapText="1"/>
    </xf>
    <xf numFmtId="0" fontId="5" fillId="6" borderId="23" xfId="0" applyFont="1" applyFill="1" applyBorder="1" applyAlignment="1">
      <alignment horizontal="left" vertical="top" wrapText="1"/>
    </xf>
    <xf numFmtId="0" fontId="5" fillId="6" borderId="23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wrapText="1"/>
    </xf>
    <xf numFmtId="3" fontId="19" fillId="9" borderId="0" xfId="0" applyNumberFormat="1" applyFont="1" applyFill="1" applyAlignment="1">
      <alignment horizontal="right" vertical="center" wrapText="1"/>
    </xf>
    <xf numFmtId="0" fontId="19" fillId="9" borderId="0" xfId="0" applyFont="1" applyFill="1" applyAlignment="1">
      <alignment horizontal="center" vertical="center" wrapText="1"/>
    </xf>
    <xf numFmtId="9" fontId="19" fillId="9" borderId="0" xfId="0" applyNumberFormat="1" applyFont="1" applyFill="1" applyAlignment="1">
      <alignment horizontal="center" vertical="center" wrapText="1"/>
    </xf>
    <xf numFmtId="0" fontId="0" fillId="10" borderId="0" xfId="0" applyFill="1"/>
    <xf numFmtId="0" fontId="25" fillId="10" borderId="0" xfId="0" applyFont="1" applyFill="1"/>
    <xf numFmtId="3" fontId="16" fillId="11" borderId="19" xfId="0" applyNumberFormat="1" applyFont="1" applyFill="1" applyBorder="1" applyAlignment="1">
      <alignment horizontal="right" vertical="center" wrapText="1"/>
    </xf>
    <xf numFmtId="0" fontId="16" fillId="11" borderId="0" xfId="0" applyFont="1" applyFill="1" applyAlignment="1">
      <alignment vertical="top" wrapText="1"/>
    </xf>
    <xf numFmtId="0" fontId="14" fillId="11" borderId="25" xfId="0" applyFont="1" applyFill="1" applyBorder="1" applyAlignment="1">
      <alignment horizontal="left" vertical="top" wrapText="1"/>
    </xf>
    <xf numFmtId="3" fontId="16" fillId="11" borderId="25" xfId="0" applyNumberFormat="1" applyFont="1" applyFill="1" applyBorder="1" applyAlignment="1">
      <alignment horizontal="right" vertical="center" wrapText="1"/>
    </xf>
    <xf numFmtId="9" fontId="16" fillId="11" borderId="25" xfId="0" applyNumberFormat="1" applyFont="1" applyFill="1" applyBorder="1" applyAlignment="1">
      <alignment horizontal="center" vertical="center" wrapText="1"/>
    </xf>
    <xf numFmtId="9" fontId="16" fillId="11" borderId="0" xfId="0" applyNumberFormat="1" applyFont="1" applyFill="1" applyAlignment="1">
      <alignment horizontal="center" vertical="center" wrapText="1"/>
    </xf>
    <xf numFmtId="3" fontId="7" fillId="6" borderId="0" xfId="0" applyNumberFormat="1" applyFont="1" applyFill="1" applyAlignment="1">
      <alignment horizontal="right" wrapText="1"/>
    </xf>
    <xf numFmtId="0" fontId="1" fillId="0" borderId="0" xfId="4" applyFont="1"/>
    <xf numFmtId="0" fontId="1" fillId="2" borderId="0" xfId="4" applyFont="1" applyFill="1"/>
    <xf numFmtId="0" fontId="26" fillId="2" borderId="0" xfId="4" applyFont="1" applyFill="1"/>
    <xf numFmtId="0" fontId="27" fillId="2" borderId="0" xfId="4" applyFont="1" applyFill="1"/>
    <xf numFmtId="0" fontId="27" fillId="14" borderId="0" xfId="5" applyFont="1" applyFill="1" applyAlignment="1">
      <alignment horizontal="center" vertical="center"/>
    </xf>
    <xf numFmtId="0" fontId="27" fillId="13" borderId="0" xfId="5" applyFont="1" applyFill="1" applyAlignment="1">
      <alignment vertical="center"/>
    </xf>
    <xf numFmtId="0" fontId="27" fillId="13" borderId="0" xfId="5" applyFont="1" applyFill="1" applyAlignment="1">
      <alignment horizontal="center" vertical="center" wrapText="1"/>
    </xf>
    <xf numFmtId="0" fontId="26" fillId="2" borderId="4" xfId="4" applyFont="1" applyFill="1" applyBorder="1"/>
    <xf numFmtId="170" fontId="26" fillId="2" borderId="0" xfId="4" applyNumberFormat="1" applyFont="1" applyFill="1" applyAlignment="1">
      <alignment horizontal="center" wrapText="1"/>
    </xf>
    <xf numFmtId="170" fontId="26" fillId="2" borderId="4" xfId="4" applyNumberFormat="1" applyFont="1" applyFill="1" applyBorder="1" applyAlignment="1">
      <alignment horizontal="center" wrapText="1"/>
    </xf>
    <xf numFmtId="170" fontId="26" fillId="2" borderId="0" xfId="4" applyNumberFormat="1" applyFont="1" applyFill="1" applyAlignment="1">
      <alignment horizontal="center" vertical="center" wrapText="1"/>
    </xf>
    <xf numFmtId="0" fontId="0" fillId="0" borderId="0" xfId="0" applyAlignment="1">
      <alignment horizontal="left" indent="1"/>
    </xf>
    <xf numFmtId="171" fontId="27" fillId="2" borderId="0" xfId="6" applyNumberFormat="1" applyFont="1" applyFill="1" applyBorder="1"/>
    <xf numFmtId="171" fontId="27" fillId="15" borderId="27" xfId="6" applyNumberFormat="1" applyFont="1" applyFill="1" applyBorder="1"/>
    <xf numFmtId="171" fontId="27" fillId="2" borderId="27" xfId="6" applyNumberFormat="1" applyFont="1" applyFill="1" applyBorder="1"/>
    <xf numFmtId="171" fontId="27" fillId="15" borderId="3" xfId="6" applyNumberFormat="1" applyFont="1" applyFill="1" applyBorder="1"/>
    <xf numFmtId="171" fontId="27" fillId="2" borderId="3" xfId="6" applyNumberFormat="1" applyFont="1" applyFill="1" applyBorder="1"/>
    <xf numFmtId="171" fontId="1" fillId="0" borderId="0" xfId="4" applyNumberFormat="1" applyFont="1"/>
    <xf numFmtId="172" fontId="1" fillId="0" borderId="0" xfId="4" applyNumberFormat="1" applyFont="1"/>
    <xf numFmtId="167" fontId="1" fillId="0" borderId="0" xfId="2" applyNumberFormat="1" applyFont="1"/>
    <xf numFmtId="0" fontId="27" fillId="2" borderId="27" xfId="4" applyFont="1" applyFill="1" applyBorder="1"/>
    <xf numFmtId="0" fontId="27" fillId="2" borderId="4" xfId="4" applyFont="1" applyFill="1" applyBorder="1"/>
    <xf numFmtId="171" fontId="27" fillId="2" borderId="5" xfId="6" applyNumberFormat="1" applyFont="1" applyFill="1" applyBorder="1"/>
    <xf numFmtId="171" fontId="27" fillId="15" borderId="4" xfId="6" applyNumberFormat="1" applyFont="1" applyFill="1" applyBorder="1"/>
    <xf numFmtId="171" fontId="27" fillId="2" borderId="29" xfId="6" applyNumberFormat="1" applyFont="1" applyFill="1" applyBorder="1"/>
    <xf numFmtId="171" fontId="27" fillId="15" borderId="0" xfId="6" applyNumberFormat="1" applyFont="1" applyFill="1"/>
    <xf numFmtId="0" fontId="27" fillId="2" borderId="3" xfId="4" applyFont="1" applyFill="1" applyBorder="1"/>
    <xf numFmtId="171" fontId="27" fillId="2" borderId="30" xfId="6" applyNumberFormat="1" applyFont="1" applyFill="1" applyBorder="1"/>
    <xf numFmtId="171" fontId="27" fillId="2" borderId="4" xfId="6" applyNumberFormat="1" applyFont="1" applyFill="1" applyBorder="1"/>
    <xf numFmtId="171" fontId="27" fillId="2" borderId="31" xfId="6" applyNumberFormat="1" applyFont="1" applyFill="1" applyBorder="1"/>
    <xf numFmtId="171" fontId="31" fillId="0" borderId="16" xfId="6" applyNumberFormat="1" applyFont="1" applyFill="1" applyBorder="1"/>
    <xf numFmtId="171" fontId="31" fillId="0" borderId="32" xfId="6" applyNumberFormat="1" applyFont="1" applyFill="1" applyBorder="1"/>
    <xf numFmtId="171" fontId="27" fillId="0" borderId="33" xfId="6" applyNumberFormat="1" applyFont="1" applyFill="1" applyBorder="1"/>
    <xf numFmtId="171" fontId="31" fillId="0" borderId="33" xfId="6" applyNumberFormat="1" applyFont="1" applyFill="1" applyBorder="1"/>
    <xf numFmtId="171" fontId="31" fillId="0" borderId="0" xfId="7" applyNumberFormat="1" applyFont="1" applyFill="1" applyBorder="1" applyAlignment="1">
      <alignment horizontal="right" wrapText="1"/>
    </xf>
    <xf numFmtId="171" fontId="31" fillId="0" borderId="30" xfId="6" applyNumberFormat="1" applyFont="1" applyFill="1" applyBorder="1"/>
    <xf numFmtId="171" fontId="32" fillId="0" borderId="16" xfId="4" applyNumberFormat="1" applyFont="1" applyBorder="1" applyAlignment="1">
      <alignment horizontal="center" wrapText="1"/>
    </xf>
    <xf numFmtId="0" fontId="2" fillId="0" borderId="0" xfId="4" applyFont="1"/>
    <xf numFmtId="0" fontId="33" fillId="2" borderId="25" xfId="4" applyFont="1" applyFill="1" applyBorder="1" applyAlignment="1">
      <alignment wrapText="1"/>
    </xf>
    <xf numFmtId="171" fontId="33" fillId="14" borderId="0" xfId="6" applyNumberFormat="1" applyFont="1" applyFill="1" applyBorder="1"/>
    <xf numFmtId="171" fontId="33" fillId="14" borderId="0" xfId="6" applyNumberFormat="1" applyFont="1" applyFill="1"/>
    <xf numFmtId="0" fontId="32" fillId="2" borderId="4" xfId="4" applyFont="1" applyFill="1" applyBorder="1"/>
    <xf numFmtId="171" fontId="32" fillId="2" borderId="5" xfId="6" applyNumberFormat="1" applyFont="1" applyFill="1" applyBorder="1"/>
    <xf numFmtId="171" fontId="32" fillId="2" borderId="4" xfId="6" applyNumberFormat="1" applyFont="1" applyFill="1" applyBorder="1"/>
    <xf numFmtId="171" fontId="32" fillId="2" borderId="0" xfId="6" applyNumberFormat="1" applyFont="1" applyFill="1" applyBorder="1"/>
    <xf numFmtId="171" fontId="27" fillId="15" borderId="5" xfId="6" applyNumberFormat="1" applyFont="1" applyFill="1" applyBorder="1"/>
    <xf numFmtId="171" fontId="27" fillId="15" borderId="27" xfId="4" applyNumberFormat="1" applyFont="1" applyFill="1" applyBorder="1"/>
    <xf numFmtId="0" fontId="1" fillId="0" borderId="0" xfId="4" applyFont="1" applyAlignment="1">
      <alignment vertical="center"/>
    </xf>
    <xf numFmtId="3" fontId="1" fillId="0" borderId="0" xfId="4" applyNumberFormat="1" applyFont="1" applyAlignment="1">
      <alignment vertical="center"/>
    </xf>
    <xf numFmtId="0" fontId="27" fillId="2" borderId="3" xfId="4" applyFont="1" applyFill="1" applyBorder="1" applyAlignment="1">
      <alignment horizontal="left" wrapText="1"/>
    </xf>
    <xf numFmtId="171" fontId="27" fillId="15" borderId="0" xfId="6" applyNumberFormat="1" applyFont="1" applyFill="1" applyBorder="1"/>
    <xf numFmtId="0" fontId="35" fillId="10" borderId="0" xfId="5" applyFont="1" applyFill="1"/>
    <xf numFmtId="171" fontId="35" fillId="10" borderId="0" xfId="5" applyNumberFormat="1" applyFont="1" applyFill="1"/>
    <xf numFmtId="3" fontId="2" fillId="0" borderId="0" xfId="4" applyNumberFormat="1" applyFont="1"/>
    <xf numFmtId="9" fontId="27" fillId="16" borderId="4" xfId="8" applyFont="1" applyFill="1" applyBorder="1" applyAlignment="1"/>
    <xf numFmtId="0" fontId="36" fillId="2" borderId="0" xfId="4" applyFont="1" applyFill="1"/>
    <xf numFmtId="173" fontId="1" fillId="2" borderId="0" xfId="4" applyNumberFormat="1" applyFont="1" applyFill="1"/>
    <xf numFmtId="173" fontId="1" fillId="2" borderId="3" xfId="4" applyNumberFormat="1" applyFont="1" applyFill="1" applyBorder="1"/>
    <xf numFmtId="0" fontId="37" fillId="2" borderId="0" xfId="4" applyFont="1" applyFill="1"/>
    <xf numFmtId="3" fontId="1" fillId="0" borderId="0" xfId="4" applyNumberFormat="1" applyFont="1"/>
    <xf numFmtId="9" fontId="1" fillId="0" borderId="0" xfId="8" applyFont="1"/>
    <xf numFmtId="167" fontId="1" fillId="0" borderId="0" xfId="8" applyNumberFormat="1" applyFont="1"/>
    <xf numFmtId="171" fontId="1" fillId="0" borderId="0" xfId="8" applyNumberFormat="1" applyFont="1"/>
    <xf numFmtId="9" fontId="1" fillId="0" borderId="0" xfId="2" applyFont="1"/>
    <xf numFmtId="9" fontId="1" fillId="0" borderId="0" xfId="4" applyNumberFormat="1" applyFont="1"/>
    <xf numFmtId="9" fontId="1" fillId="0" borderId="0" xfId="9" applyFont="1"/>
    <xf numFmtId="171" fontId="27" fillId="17" borderId="3" xfId="6" applyNumberFormat="1" applyFont="1" applyFill="1" applyBorder="1"/>
    <xf numFmtId="0" fontId="39" fillId="0" borderId="0" xfId="10" applyFont="1"/>
    <xf numFmtId="0" fontId="40" fillId="0" borderId="0" xfId="10" applyFont="1"/>
    <xf numFmtId="0" fontId="12" fillId="0" borderId="0" xfId="10" applyFont="1"/>
    <xf numFmtId="0" fontId="5" fillId="0" borderId="0" xfId="10" applyFont="1"/>
    <xf numFmtId="0" fontId="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41" fillId="0" borderId="0" xfId="0" applyFont="1"/>
    <xf numFmtId="0" fontId="42" fillId="0" borderId="0" xfId="10" applyFont="1"/>
    <xf numFmtId="0" fontId="19" fillId="7" borderId="0" xfId="0" applyFont="1" applyFill="1" applyAlignment="1">
      <alignment horizontal="left" vertical="center"/>
    </xf>
    <xf numFmtId="0" fontId="7" fillId="8" borderId="0" xfId="0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7" fillId="0" borderId="34" xfId="0" applyFont="1" applyBorder="1"/>
    <xf numFmtId="0" fontId="5" fillId="0" borderId="34" xfId="0" applyFont="1" applyBorder="1"/>
    <xf numFmtId="0" fontId="5" fillId="0" borderId="0" xfId="0" applyFont="1"/>
    <xf numFmtId="3" fontId="5" fillId="8" borderId="0" xfId="0" applyNumberFormat="1" applyFont="1" applyFill="1"/>
    <xf numFmtId="3" fontId="5" fillId="18" borderId="35" xfId="0" applyNumberFormat="1" applyFont="1" applyFill="1" applyBorder="1"/>
    <xf numFmtId="3" fontId="39" fillId="0" borderId="0" xfId="10" applyNumberFormat="1" applyFont="1"/>
    <xf numFmtId="3" fontId="5" fillId="18" borderId="0" xfId="0" applyNumberFormat="1" applyFont="1" applyFill="1"/>
    <xf numFmtId="0" fontId="16" fillId="0" borderId="7" xfId="0" applyFont="1" applyBorder="1"/>
    <xf numFmtId="3" fontId="16" fillId="0" borderId="7" xfId="0" applyNumberFormat="1" applyFont="1" applyBorder="1"/>
    <xf numFmtId="0" fontId="16" fillId="0" borderId="0" xfId="0" applyFont="1"/>
    <xf numFmtId="164" fontId="12" fillId="0" borderId="0" xfId="11" applyNumberFormat="1" applyFont="1" applyBorder="1"/>
    <xf numFmtId="174" fontId="5" fillId="0" borderId="0" xfId="10" applyNumberFormat="1" applyFont="1"/>
    <xf numFmtId="0" fontId="7" fillId="0" borderId="0" xfId="10" applyFont="1"/>
    <xf numFmtId="0" fontId="19" fillId="7" borderId="0" xfId="0" applyFont="1" applyFill="1"/>
    <xf numFmtId="3" fontId="19" fillId="7" borderId="0" xfId="0" applyNumberFormat="1" applyFont="1" applyFill="1"/>
    <xf numFmtId="0" fontId="44" fillId="0" borderId="0" xfId="0" applyFont="1" applyAlignment="1">
      <alignment horizontal="left" indent="1"/>
    </xf>
    <xf numFmtId="0" fontId="17" fillId="0" borderId="0" xfId="10" applyFont="1"/>
    <xf numFmtId="3" fontId="5" fillId="0" borderId="0" xfId="0" applyNumberFormat="1" applyFont="1"/>
    <xf numFmtId="175" fontId="46" fillId="0" borderId="0" xfId="11" applyNumberFormat="1" applyFont="1" applyBorder="1"/>
    <xf numFmtId="3" fontId="5" fillId="0" borderId="0" xfId="10" applyNumberFormat="1" applyFont="1"/>
    <xf numFmtId="43" fontId="39" fillId="0" borderId="0" xfId="1" applyFont="1"/>
    <xf numFmtId="3" fontId="16" fillId="0" borderId="0" xfId="0" applyNumberFormat="1" applyFont="1"/>
    <xf numFmtId="0" fontId="12" fillId="0" borderId="0" xfId="12" applyFont="1"/>
    <xf numFmtId="0" fontId="40" fillId="0" borderId="0" xfId="12" applyFont="1"/>
    <xf numFmtId="40" fontId="12" fillId="0" borderId="0" xfId="12" applyNumberFormat="1" applyFont="1"/>
    <xf numFmtId="0" fontId="8" fillId="0" borderId="0" xfId="12" applyFont="1" applyAlignment="1">
      <alignment horizontal="left"/>
    </xf>
    <xf numFmtId="0" fontId="20" fillId="0" borderId="0" xfId="12" applyFont="1" applyAlignment="1">
      <alignment horizontal="center"/>
    </xf>
    <xf numFmtId="40" fontId="5" fillId="0" borderId="0" xfId="12" applyNumberFormat="1" applyFont="1"/>
    <xf numFmtId="0" fontId="5" fillId="0" borderId="0" xfId="12" applyFont="1"/>
    <xf numFmtId="0" fontId="20" fillId="0" borderId="0" xfId="12" applyFont="1" applyAlignment="1">
      <alignment horizontal="left"/>
    </xf>
    <xf numFmtId="0" fontId="7" fillId="0" borderId="0" xfId="12" applyFont="1" applyAlignment="1">
      <alignment horizontal="center"/>
    </xf>
    <xf numFmtId="0" fontId="17" fillId="10" borderId="0" xfId="12" applyFont="1" applyFill="1" applyAlignment="1">
      <alignment horizontal="left"/>
    </xf>
    <xf numFmtId="0" fontId="7" fillId="4" borderId="0" xfId="12" applyFont="1" applyFill="1" applyAlignment="1">
      <alignment horizontal="center"/>
    </xf>
    <xf numFmtId="0" fontId="7" fillId="5" borderId="0" xfId="12" applyFont="1" applyFill="1" applyAlignment="1">
      <alignment horizontal="center"/>
    </xf>
    <xf numFmtId="0" fontId="17" fillId="0" borderId="0" xfId="12" applyFont="1" applyAlignment="1">
      <alignment horizontal="left"/>
    </xf>
    <xf numFmtId="0" fontId="15" fillId="0" borderId="16" xfId="12" applyFont="1" applyBorder="1" applyAlignment="1">
      <alignment horizontal="left" vertical="center" wrapText="1"/>
    </xf>
    <xf numFmtId="0" fontId="5" fillId="0" borderId="16" xfId="12" applyFont="1" applyBorder="1" applyAlignment="1">
      <alignment vertical="center"/>
    </xf>
    <xf numFmtId="0" fontId="5" fillId="0" borderId="0" xfId="12" applyFont="1" applyAlignment="1">
      <alignment vertical="center"/>
    </xf>
    <xf numFmtId="3" fontId="5" fillId="8" borderId="0" xfId="0" applyNumberFormat="1" applyFont="1" applyFill="1" applyAlignment="1">
      <alignment vertical="center"/>
    </xf>
    <xf numFmtId="3" fontId="5" fillId="0" borderId="0" xfId="12" applyNumberFormat="1" applyFont="1"/>
    <xf numFmtId="3" fontId="12" fillId="0" borderId="0" xfId="12" applyNumberFormat="1" applyFont="1"/>
    <xf numFmtId="0" fontId="5" fillId="0" borderId="0" xfId="12" applyFont="1" applyAlignment="1">
      <alignment horizontal="left" vertical="center" wrapText="1"/>
    </xf>
    <xf numFmtId="0" fontId="15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0" fontId="7" fillId="0" borderId="0" xfId="0" applyFont="1"/>
    <xf numFmtId="0" fontId="15" fillId="0" borderId="16" xfId="12" applyFont="1" applyBorder="1" applyAlignment="1">
      <alignment vertical="center"/>
    </xf>
    <xf numFmtId="3" fontId="5" fillId="8" borderId="36" xfId="0" applyNumberFormat="1" applyFont="1" applyFill="1" applyBorder="1"/>
    <xf numFmtId="3" fontId="5" fillId="18" borderId="36" xfId="0" applyNumberFormat="1" applyFont="1" applyFill="1" applyBorder="1"/>
    <xf numFmtId="0" fontId="24" fillId="0" borderId="0" xfId="0" applyFont="1"/>
    <xf numFmtId="0" fontId="17" fillId="10" borderId="0" xfId="12" applyFont="1" applyFill="1" applyAlignment="1">
      <alignment vertical="center"/>
    </xf>
    <xf numFmtId="43" fontId="5" fillId="0" borderId="0" xfId="1" applyFont="1"/>
    <xf numFmtId="43" fontId="12" fillId="0" borderId="0" xfId="1" applyFont="1"/>
    <xf numFmtId="9" fontId="12" fillId="0" borderId="0" xfId="8" applyFont="1"/>
    <xf numFmtId="0" fontId="12" fillId="0" borderId="0" xfId="12" applyFont="1" applyAlignment="1">
      <alignment horizontal="right"/>
    </xf>
    <xf numFmtId="177" fontId="12" fillId="0" borderId="0" xfId="1" applyNumberFormat="1" applyFont="1"/>
    <xf numFmtId="177" fontId="12" fillId="0" borderId="0" xfId="12" applyNumberFormat="1" applyFont="1"/>
    <xf numFmtId="177" fontId="13" fillId="0" borderId="0" xfId="12" applyNumberFormat="1" applyFont="1"/>
    <xf numFmtId="0" fontId="13" fillId="0" borderId="0" xfId="12" applyFont="1"/>
    <xf numFmtId="177" fontId="13" fillId="0" borderId="0" xfId="1" applyNumberFormat="1" applyFont="1"/>
    <xf numFmtId="3" fontId="5" fillId="18" borderId="0" xfId="0" applyNumberFormat="1" applyFont="1" applyFill="1" applyAlignment="1">
      <alignment vertical="center"/>
    </xf>
    <xf numFmtId="0" fontId="5" fillId="0" borderId="5" xfId="12" applyFont="1" applyBorder="1" applyAlignment="1">
      <alignment vertical="center"/>
    </xf>
    <xf numFmtId="164" fontId="7" fillId="17" borderId="0" xfId="3" applyNumberFormat="1" applyFont="1" applyFill="1" applyAlignment="1">
      <alignment horizontal="center" vertical="center"/>
    </xf>
    <xf numFmtId="9" fontId="5" fillId="17" borderId="0" xfId="2" applyFont="1" applyFill="1" applyAlignment="1">
      <alignment horizontal="center" vertical="center" wrapText="1"/>
    </xf>
    <xf numFmtId="164" fontId="16" fillId="17" borderId="8" xfId="3" applyNumberFormat="1" applyFont="1" applyFill="1" applyBorder="1"/>
    <xf numFmtId="9" fontId="16" fillId="17" borderId="0" xfId="2" applyFont="1" applyFill="1" applyBorder="1"/>
    <xf numFmtId="164" fontId="16" fillId="17" borderId="4" xfId="3" applyNumberFormat="1" applyFont="1" applyFill="1" applyBorder="1"/>
    <xf numFmtId="164" fontId="16" fillId="17" borderId="0" xfId="3" applyNumberFormat="1" applyFont="1" applyFill="1"/>
    <xf numFmtId="164" fontId="16" fillId="17" borderId="9" xfId="3" applyNumberFormat="1" applyFont="1" applyFill="1" applyBorder="1"/>
    <xf numFmtId="0" fontId="1" fillId="0" borderId="0" xfId="5"/>
    <xf numFmtId="0" fontId="47" fillId="10" borderId="37" xfId="5" applyFont="1" applyFill="1" applyBorder="1"/>
    <xf numFmtId="0" fontId="3" fillId="10" borderId="0" xfId="5" applyFont="1" applyFill="1"/>
    <xf numFmtId="0" fontId="47" fillId="10" borderId="38" xfId="5" applyFont="1" applyFill="1" applyBorder="1"/>
    <xf numFmtId="0" fontId="3" fillId="10" borderId="39" xfId="5" applyFont="1" applyFill="1" applyBorder="1"/>
    <xf numFmtId="0" fontId="1" fillId="0" borderId="37" xfId="5" applyBorder="1"/>
    <xf numFmtId="0" fontId="38" fillId="0" borderId="0" xfId="5" applyFont="1" applyAlignment="1">
      <alignment horizontal="center" vertical="center"/>
    </xf>
    <xf numFmtId="0" fontId="2" fillId="0" borderId="40" xfId="5" applyFont="1" applyBorder="1" applyAlignment="1">
      <alignment horizontal="left" vertical="center"/>
    </xf>
    <xf numFmtId="0" fontId="1" fillId="0" borderId="5" xfId="5" applyBorder="1" applyAlignment="1">
      <alignment horizontal="left" vertical="center"/>
    </xf>
    <xf numFmtId="0" fontId="1" fillId="0" borderId="5" xfId="5" applyBorder="1"/>
    <xf numFmtId="173" fontId="1" fillId="0" borderId="0" xfId="5" applyNumberFormat="1"/>
    <xf numFmtId="0" fontId="48" fillId="0" borderId="37" xfId="5" applyFont="1" applyBorder="1" applyAlignment="1">
      <alignment horizontal="left" vertical="center"/>
    </xf>
    <xf numFmtId="0" fontId="49" fillId="0" borderId="0" xfId="13" applyFont="1" applyAlignment="1">
      <alignment vertical="center" wrapText="1"/>
    </xf>
    <xf numFmtId="173" fontId="33" fillId="0" borderId="0" xfId="5" applyNumberFormat="1" applyFont="1"/>
    <xf numFmtId="0" fontId="50" fillId="0" borderId="5" xfId="13" applyFont="1" applyBorder="1" applyAlignment="1">
      <alignment vertical="center" wrapText="1"/>
    </xf>
    <xf numFmtId="173" fontId="27" fillId="0" borderId="5" xfId="5" applyNumberFormat="1" applyFont="1" applyBorder="1" applyAlignment="1">
      <alignment vertical="center"/>
    </xf>
    <xf numFmtId="176" fontId="51" fillId="0" borderId="0" xfId="14" applyFont="1" applyBorder="1" applyAlignment="1">
      <alignment wrapText="1"/>
    </xf>
    <xf numFmtId="0" fontId="27" fillId="2" borderId="37" xfId="5" applyFont="1" applyFill="1" applyBorder="1"/>
    <xf numFmtId="0" fontId="27" fillId="0" borderId="0" xfId="5" applyFont="1"/>
    <xf numFmtId="175" fontId="1" fillId="0" borderId="0" xfId="5" applyNumberFormat="1"/>
    <xf numFmtId="0" fontId="52" fillId="0" borderId="0" xfId="5" applyFont="1"/>
    <xf numFmtId="0" fontId="47" fillId="2" borderId="37" xfId="5" applyFont="1" applyFill="1" applyBorder="1"/>
    <xf numFmtId="0" fontId="47" fillId="2" borderId="0" xfId="5" applyFont="1" applyFill="1"/>
    <xf numFmtId="0" fontId="3" fillId="2" borderId="43" xfId="5" applyFont="1" applyFill="1" applyBorder="1"/>
    <xf numFmtId="0" fontId="3" fillId="2" borderId="0" xfId="5" applyFont="1" applyFill="1"/>
    <xf numFmtId="0" fontId="49" fillId="0" borderId="25" xfId="13" applyFont="1" applyBorder="1" applyAlignment="1">
      <alignment vertical="center" wrapText="1"/>
    </xf>
    <xf numFmtId="0" fontId="48" fillId="0" borderId="46" xfId="5" applyFont="1" applyBorder="1" applyAlignment="1">
      <alignment horizontal="left" vertical="center"/>
    </xf>
    <xf numFmtId="0" fontId="49" fillId="0" borderId="16" xfId="13" applyFont="1" applyBorder="1" applyAlignment="1">
      <alignment wrapText="1"/>
    </xf>
    <xf numFmtId="0" fontId="49" fillId="0" borderId="25" xfId="13" applyFont="1" applyBorder="1" applyAlignment="1">
      <alignment wrapText="1"/>
    </xf>
    <xf numFmtId="41" fontId="51" fillId="0" borderId="16" xfId="13" applyNumberFormat="1" applyFont="1" applyBorder="1" applyAlignment="1">
      <alignment wrapText="1"/>
    </xf>
    <xf numFmtId="176" fontId="51" fillId="0" borderId="16" xfId="14" applyFont="1" applyBorder="1" applyAlignment="1">
      <alignment wrapText="1"/>
    </xf>
    <xf numFmtId="178" fontId="51" fillId="0" borderId="16" xfId="13" applyNumberFormat="1" applyFont="1" applyBorder="1" applyAlignment="1">
      <alignment wrapText="1"/>
    </xf>
    <xf numFmtId="0" fontId="27" fillId="0" borderId="41" xfId="13" applyFont="1" applyBorder="1" applyAlignment="1">
      <alignment wrapText="1"/>
    </xf>
    <xf numFmtId="0" fontId="27" fillId="0" borderId="44" xfId="13" applyFont="1" applyBorder="1" applyAlignment="1">
      <alignment wrapText="1"/>
    </xf>
    <xf numFmtId="177" fontId="34" fillId="0" borderId="28" xfId="1" applyNumberFormat="1" applyFont="1" applyBorder="1" applyAlignment="1">
      <alignment wrapText="1"/>
    </xf>
    <xf numFmtId="177" fontId="34" fillId="0" borderId="45" xfId="1" applyNumberFormat="1" applyFont="1" applyBorder="1" applyAlignment="1">
      <alignment wrapText="1"/>
    </xf>
    <xf numFmtId="0" fontId="34" fillId="0" borderId="45" xfId="13" applyFont="1" applyBorder="1" applyAlignment="1">
      <alignment wrapText="1"/>
    </xf>
    <xf numFmtId="0" fontId="33" fillId="17" borderId="42" xfId="5" applyFont="1" applyFill="1" applyBorder="1"/>
    <xf numFmtId="0" fontId="33" fillId="17" borderId="25" xfId="5" applyFont="1" applyFill="1" applyBorder="1"/>
    <xf numFmtId="175" fontId="33" fillId="17" borderId="25" xfId="5" applyNumberFormat="1" applyFont="1" applyFill="1" applyBorder="1"/>
    <xf numFmtId="0" fontId="53" fillId="0" borderId="0" xfId="5" applyFont="1"/>
    <xf numFmtId="3" fontId="35" fillId="2" borderId="0" xfId="5" applyNumberFormat="1" applyFont="1" applyFill="1"/>
    <xf numFmtId="0" fontId="1" fillId="0" borderId="0" xfId="5" applyAlignment="1">
      <alignment horizontal="center" vertical="center"/>
    </xf>
    <xf numFmtId="0" fontId="35" fillId="10" borderId="37" xfId="5" applyFont="1" applyFill="1" applyBorder="1"/>
    <xf numFmtId="175" fontId="35" fillId="10" borderId="0" xfId="5" applyNumberFormat="1" applyFont="1" applyFill="1"/>
    <xf numFmtId="178" fontId="51" fillId="0" borderId="0" xfId="13" applyNumberFormat="1" applyFont="1" applyAlignment="1">
      <alignment wrapText="1"/>
    </xf>
    <xf numFmtId="0" fontId="47" fillId="10" borderId="0" xfId="5" applyFont="1" applyFill="1"/>
    <xf numFmtId="3" fontId="35" fillId="10" borderId="0" xfId="5" applyNumberFormat="1" applyFont="1" applyFill="1"/>
    <xf numFmtId="0" fontId="55" fillId="0" borderId="0" xfId="0" applyFont="1"/>
    <xf numFmtId="0" fontId="41" fillId="0" borderId="0" xfId="0" applyFont="1" applyAlignment="1">
      <alignment wrapText="1"/>
    </xf>
    <xf numFmtId="0" fontId="20" fillId="19" borderId="0" xfId="0" applyFont="1" applyFill="1" applyAlignment="1">
      <alignment horizontal="center" vertical="center" wrapText="1"/>
    </xf>
    <xf numFmtId="0" fontId="20" fillId="20" borderId="0" xfId="0" applyFont="1" applyFill="1" applyAlignment="1">
      <alignment horizontal="center" vertical="center" wrapText="1"/>
    </xf>
    <xf numFmtId="0" fontId="20" fillId="21" borderId="0" xfId="0" applyFont="1" applyFill="1" applyAlignment="1">
      <alignment horizontal="center" vertical="center" wrapText="1"/>
    </xf>
    <xf numFmtId="0" fontId="24" fillId="0" borderId="47" xfId="0" applyFont="1" applyBorder="1" applyAlignment="1">
      <alignment horizontal="left" vertical="center" wrapText="1"/>
    </xf>
    <xf numFmtId="3" fontId="0" fillId="0" borderId="0" xfId="0" applyNumberFormat="1"/>
    <xf numFmtId="3" fontId="24" fillId="8" borderId="47" xfId="0" applyNumberFormat="1" applyFont="1" applyFill="1" applyBorder="1" applyAlignment="1">
      <alignment vertical="center"/>
    </xf>
    <xf numFmtId="3" fontId="24" fillId="0" borderId="47" xfId="0" applyNumberFormat="1" applyFont="1" applyBorder="1" applyAlignment="1">
      <alignment vertical="center"/>
    </xf>
    <xf numFmtId="0" fontId="24" fillId="8" borderId="47" xfId="0" applyFont="1" applyFill="1" applyBorder="1" applyAlignment="1">
      <alignment vertical="center"/>
    </xf>
    <xf numFmtId="0" fontId="24" fillId="0" borderId="47" xfId="0" applyFont="1" applyBorder="1" applyAlignment="1">
      <alignment vertical="center"/>
    </xf>
    <xf numFmtId="3" fontId="20" fillId="21" borderId="47" xfId="0" applyNumberFormat="1" applyFont="1" applyFill="1" applyBorder="1" applyAlignment="1">
      <alignment vertical="center"/>
    </xf>
    <xf numFmtId="0" fontId="24" fillId="0" borderId="48" xfId="0" applyFont="1" applyBorder="1" applyAlignment="1">
      <alignment horizontal="left" vertical="center" wrapText="1"/>
    </xf>
    <xf numFmtId="3" fontId="24" fillId="8" borderId="48" xfId="0" applyNumberFormat="1" applyFont="1" applyFill="1" applyBorder="1" applyAlignment="1">
      <alignment vertical="center"/>
    </xf>
    <xf numFmtId="3" fontId="24" fillId="0" borderId="48" xfId="0" applyNumberFormat="1" applyFont="1" applyBorder="1" applyAlignment="1">
      <alignment vertical="center"/>
    </xf>
    <xf numFmtId="0" fontId="24" fillId="8" borderId="48" xfId="0" applyFont="1" applyFill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19" fillId="7" borderId="0" xfId="0" applyFont="1" applyFill="1" applyAlignment="1">
      <alignment horizontal="left"/>
    </xf>
    <xf numFmtId="9" fontId="55" fillId="0" borderId="0" xfId="0" applyNumberFormat="1" applyFont="1"/>
    <xf numFmtId="0" fontId="24" fillId="0" borderId="48" xfId="0" applyFont="1" applyBorder="1" applyAlignment="1">
      <alignment horizontal="left" vertical="top" wrapText="1"/>
    </xf>
    <xf numFmtId="0" fontId="24" fillId="8" borderId="48" xfId="0" applyFont="1" applyFill="1" applyBorder="1" applyAlignment="1">
      <alignment vertical="top"/>
    </xf>
    <xf numFmtId="0" fontId="24" fillId="0" borderId="48" xfId="0" applyFont="1" applyBorder="1" applyAlignment="1">
      <alignment vertical="top"/>
    </xf>
    <xf numFmtId="3" fontId="24" fillId="8" borderId="48" xfId="0" applyNumberFormat="1" applyFont="1" applyFill="1" applyBorder="1" applyAlignment="1">
      <alignment vertical="top"/>
    </xf>
    <xf numFmtId="3" fontId="20" fillId="21" borderId="47" xfId="0" applyNumberFormat="1" applyFont="1" applyFill="1" applyBorder="1" applyAlignment="1">
      <alignment vertical="top"/>
    </xf>
    <xf numFmtId="0" fontId="55" fillId="0" borderId="0" xfId="0" applyFont="1" applyAlignment="1">
      <alignment vertical="top"/>
    </xf>
    <xf numFmtId="0" fontId="0" fillId="0" borderId="0" xfId="0" applyAlignment="1">
      <alignment vertical="top"/>
    </xf>
    <xf numFmtId="0" fontId="59" fillId="10" borderId="0" xfId="0" applyFont="1" applyFill="1" applyAlignment="1">
      <alignment horizontal="left" vertical="center" indent="1"/>
    </xf>
    <xf numFmtId="0" fontId="60" fillId="4" borderId="0" xfId="0" applyFont="1" applyFill="1" applyAlignment="1">
      <alignment horizontal="center" vertical="center"/>
    </xf>
    <xf numFmtId="0" fontId="60" fillId="16" borderId="0" xfId="0" applyFont="1" applyFill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39" fillId="0" borderId="49" xfId="0" applyFont="1" applyBorder="1" applyAlignment="1">
      <alignment horizontal="left" vertical="center"/>
    </xf>
    <xf numFmtId="177" fontId="39" fillId="0" borderId="49" xfId="7" applyNumberFormat="1" applyFont="1" applyBorder="1" applyAlignment="1">
      <alignment vertical="center"/>
    </xf>
    <xf numFmtId="177" fontId="40" fillId="12" borderId="49" xfId="7" applyNumberFormat="1" applyFont="1" applyFill="1" applyBorder="1" applyAlignment="1">
      <alignment vertical="center"/>
    </xf>
    <xf numFmtId="0" fontId="39" fillId="0" borderId="0" xfId="0" applyFont="1" applyAlignment="1">
      <alignment horizontal="left" vertical="center"/>
    </xf>
    <xf numFmtId="177" fontId="39" fillId="0" borderId="0" xfId="7" applyNumberFormat="1" applyFont="1" applyBorder="1" applyAlignment="1">
      <alignment vertical="center"/>
    </xf>
    <xf numFmtId="177" fontId="39" fillId="12" borderId="0" xfId="7" applyNumberFormat="1" applyFont="1" applyFill="1" applyBorder="1" applyAlignment="1">
      <alignment vertical="center"/>
    </xf>
    <xf numFmtId="177" fontId="39" fillId="0" borderId="0" xfId="7" applyNumberFormat="1" applyFont="1" applyAlignment="1">
      <alignment vertical="center"/>
    </xf>
    <xf numFmtId="0" fontId="62" fillId="10" borderId="0" xfId="0" applyFont="1" applyFill="1" applyAlignment="1">
      <alignment horizontal="left" vertical="center"/>
    </xf>
    <xf numFmtId="177" fontId="62" fillId="22" borderId="0" xfId="7" applyNumberFormat="1" applyFont="1" applyFill="1" applyAlignment="1">
      <alignment vertical="center"/>
    </xf>
    <xf numFmtId="0" fontId="59" fillId="0" borderId="0" xfId="0" applyFont="1" applyAlignment="1">
      <alignment horizontal="left" vertical="center"/>
    </xf>
    <xf numFmtId="177" fontId="59" fillId="0" borderId="0" xfId="7" applyNumberFormat="1" applyFont="1" applyFill="1" applyAlignment="1">
      <alignment vertical="center"/>
    </xf>
    <xf numFmtId="0" fontId="63" fillId="0" borderId="0" xfId="0" applyFont="1"/>
    <xf numFmtId="177" fontId="63" fillId="0" borderId="0" xfId="7" applyNumberFormat="1" applyFont="1"/>
    <xf numFmtId="0" fontId="65" fillId="0" borderId="0" xfId="0" applyFont="1"/>
    <xf numFmtId="0" fontId="64" fillId="0" borderId="0" xfId="0" applyFont="1"/>
    <xf numFmtId="0" fontId="66" fillId="0" borderId="0" xfId="0" applyFont="1"/>
    <xf numFmtId="2" fontId="64" fillId="0" borderId="0" xfId="0" applyNumberFormat="1" applyFont="1"/>
    <xf numFmtId="2" fontId="66" fillId="0" borderId="0" xfId="0" applyNumberFormat="1" applyFont="1"/>
    <xf numFmtId="2" fontId="0" fillId="0" borderId="0" xfId="0" applyNumberFormat="1"/>
    <xf numFmtId="0" fontId="1" fillId="2" borderId="0" xfId="4" applyFont="1" applyFill="1" applyAlignment="1">
      <alignment horizontal="center"/>
    </xf>
    <xf numFmtId="0" fontId="63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left" vertical="center" indent="1"/>
    </xf>
    <xf numFmtId="0" fontId="67" fillId="0" borderId="0" xfId="0" applyFont="1"/>
    <xf numFmtId="0" fontId="67" fillId="0" borderId="50" xfId="0" applyFont="1" applyBorder="1"/>
    <xf numFmtId="0" fontId="13" fillId="0" borderId="0" xfId="0" applyFont="1" applyAlignment="1">
      <alignment horizontal="left" wrapText="1"/>
    </xf>
    <xf numFmtId="0" fontId="67" fillId="0" borderId="0" xfId="0" applyFont="1" applyAlignment="1">
      <alignment wrapText="1"/>
    </xf>
    <xf numFmtId="0" fontId="15" fillId="0" borderId="0" xfId="0" applyFont="1"/>
    <xf numFmtId="177" fontId="15" fillId="0" borderId="0" xfId="15" applyNumberFormat="1" applyFont="1" applyFill="1"/>
    <xf numFmtId="0" fontId="17" fillId="10" borderId="0" xfId="0" applyFont="1" applyFill="1"/>
    <xf numFmtId="177" fontId="17" fillId="10" borderId="0" xfId="15" applyNumberFormat="1" applyFont="1" applyFill="1"/>
    <xf numFmtId="0" fontId="67" fillId="23" borderId="0" xfId="0" applyFont="1" applyFill="1" applyAlignment="1">
      <alignment horizontal="center" vertical="center" wrapText="1"/>
    </xf>
    <xf numFmtId="177" fontId="5" fillId="23" borderId="51" xfId="15" applyNumberFormat="1" applyFont="1" applyFill="1" applyBorder="1"/>
    <xf numFmtId="177" fontId="67" fillId="0" borderId="0" xfId="15" applyNumberFormat="1" applyFont="1"/>
    <xf numFmtId="0" fontId="69" fillId="0" borderId="0" xfId="0" applyFont="1"/>
    <xf numFmtId="0" fontId="14" fillId="0" borderId="0" xfId="0" applyFont="1"/>
    <xf numFmtId="3" fontId="15" fillId="0" borderId="0" xfId="0" applyNumberFormat="1" applyFont="1"/>
    <xf numFmtId="0" fontId="7" fillId="0" borderId="52" xfId="0" applyFont="1" applyBorder="1"/>
    <xf numFmtId="0" fontId="22" fillId="0" borderId="0" xfId="0" applyFont="1"/>
    <xf numFmtId="0" fontId="63" fillId="0" borderId="0" xfId="0" applyFont="1" applyAlignment="1">
      <alignment horizontal="right"/>
    </xf>
    <xf numFmtId="177" fontId="63" fillId="0" borderId="0" xfId="15" applyNumberFormat="1" applyFont="1"/>
    <xf numFmtId="3" fontId="7" fillId="11" borderId="0" xfId="0" applyNumberFormat="1" applyFont="1" applyFill="1" applyAlignment="1">
      <alignment horizontal="right" vertical="center" wrapText="1"/>
    </xf>
    <xf numFmtId="3" fontId="7" fillId="11" borderId="13" xfId="0" applyNumberFormat="1" applyFont="1" applyFill="1" applyBorder="1" applyAlignment="1">
      <alignment horizontal="right" vertical="center" wrapText="1"/>
    </xf>
    <xf numFmtId="3" fontId="7" fillId="11" borderId="10" xfId="0" applyNumberFormat="1" applyFont="1" applyFill="1" applyBorder="1" applyAlignment="1">
      <alignment horizontal="right" vertical="center" wrapText="1"/>
    </xf>
    <xf numFmtId="3" fontId="7" fillId="11" borderId="18" xfId="0" applyNumberFormat="1" applyFont="1" applyFill="1" applyBorder="1" applyAlignment="1">
      <alignment horizontal="right" vertical="center" wrapText="1"/>
    </xf>
    <xf numFmtId="3" fontId="16" fillId="11" borderId="7" xfId="0" applyNumberFormat="1" applyFont="1" applyFill="1" applyBorder="1" applyAlignment="1">
      <alignment horizontal="right" vertical="center" wrapText="1"/>
    </xf>
    <xf numFmtId="3" fontId="16" fillId="11" borderId="8" xfId="0" applyNumberFormat="1" applyFont="1" applyFill="1" applyBorder="1" applyAlignment="1">
      <alignment horizontal="right" vertical="center" wrapText="1"/>
    </xf>
    <xf numFmtId="3" fontId="16" fillId="11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vertical="top" wrapText="1"/>
    </xf>
    <xf numFmtId="9" fontId="16" fillId="0" borderId="0" xfId="0" applyNumberFormat="1" applyFont="1" applyAlignment="1">
      <alignment horizontal="center" vertical="center" wrapText="1"/>
    </xf>
    <xf numFmtId="0" fontId="14" fillId="11" borderId="16" xfId="0" applyFont="1" applyFill="1" applyBorder="1" applyAlignment="1">
      <alignment horizontal="left" vertical="top" wrapText="1"/>
    </xf>
    <xf numFmtId="3" fontId="16" fillId="11" borderId="16" xfId="0" applyNumberFormat="1" applyFont="1" applyFill="1" applyBorder="1" applyAlignment="1">
      <alignment horizontal="right" vertical="center" wrapText="1"/>
    </xf>
    <xf numFmtId="9" fontId="16" fillId="11" borderId="1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3" fontId="16" fillId="0" borderId="0" xfId="0" applyNumberFormat="1" applyFont="1" applyAlignment="1">
      <alignment horizontal="right" vertical="center" wrapText="1"/>
    </xf>
    <xf numFmtId="3" fontId="7" fillId="6" borderId="0" xfId="0" applyNumberFormat="1" applyFont="1" applyFill="1" applyAlignment="1">
      <alignment horizontal="right" vertical="center" wrapText="1"/>
    </xf>
    <xf numFmtId="3" fontId="7" fillId="11" borderId="26" xfId="0" applyNumberFormat="1" applyFont="1" applyFill="1" applyBorder="1" applyAlignment="1">
      <alignment horizontal="right" vertical="center" wrapText="1"/>
    </xf>
    <xf numFmtId="3" fontId="7" fillId="11" borderId="23" xfId="0" applyNumberFormat="1" applyFont="1" applyFill="1" applyBorder="1" applyAlignment="1">
      <alignment horizontal="right" vertical="center" wrapText="1"/>
    </xf>
    <xf numFmtId="9" fontId="24" fillId="6" borderId="53" xfId="0" applyNumberFormat="1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9" fontId="24" fillId="6" borderId="55" xfId="0" applyNumberFormat="1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left" vertical="top" wrapText="1"/>
    </xf>
    <xf numFmtId="9" fontId="24" fillId="6" borderId="56" xfId="0" applyNumberFormat="1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left" vertical="top" wrapText="1"/>
    </xf>
    <xf numFmtId="3" fontId="7" fillId="11" borderId="57" xfId="0" applyNumberFormat="1" applyFont="1" applyFill="1" applyBorder="1" applyAlignment="1">
      <alignment horizontal="right" vertical="center" wrapText="1"/>
    </xf>
    <xf numFmtId="3" fontId="7" fillId="23" borderId="58" xfId="0" applyNumberFormat="1" applyFont="1" applyFill="1" applyBorder="1" applyAlignment="1">
      <alignment horizontal="right" vertical="center" wrapText="1"/>
    </xf>
    <xf numFmtId="9" fontId="5" fillId="0" borderId="58" xfId="0" applyNumberFormat="1" applyFont="1" applyBorder="1" applyAlignment="1">
      <alignment horizontal="center" vertical="center" wrapText="1"/>
    </xf>
    <xf numFmtId="9" fontId="24" fillId="0" borderId="58" xfId="0" applyNumberFormat="1" applyFont="1" applyBorder="1" applyAlignment="1">
      <alignment horizontal="center" vertical="center" wrapText="1"/>
    </xf>
    <xf numFmtId="3" fontId="7" fillId="23" borderId="52" xfId="0" applyNumberFormat="1" applyFont="1" applyFill="1" applyBorder="1" applyAlignment="1">
      <alignment horizontal="right" vertical="center" wrapText="1"/>
    </xf>
    <xf numFmtId="0" fontId="5" fillId="6" borderId="59" xfId="0" applyFont="1" applyFill="1" applyBorder="1" applyAlignment="1">
      <alignment horizontal="left" vertical="top" wrapText="1"/>
    </xf>
    <xf numFmtId="3" fontId="7" fillId="11" borderId="59" xfId="0" applyNumberFormat="1" applyFont="1" applyFill="1" applyBorder="1" applyAlignment="1">
      <alignment horizontal="right" vertical="center" wrapText="1"/>
    </xf>
    <xf numFmtId="0" fontId="24" fillId="6" borderId="52" xfId="0" applyFont="1" applyFill="1" applyBorder="1" applyAlignment="1">
      <alignment horizontal="left" vertical="top" wrapText="1"/>
    </xf>
    <xf numFmtId="0" fontId="5" fillId="6" borderId="58" xfId="0" applyFont="1" applyFill="1" applyBorder="1" applyAlignment="1">
      <alignment horizontal="left" vertical="top" wrapText="1"/>
    </xf>
    <xf numFmtId="0" fontId="22" fillId="0" borderId="52" xfId="0" applyFont="1" applyBorder="1" applyAlignment="1">
      <alignment horizontal="left" vertical="top" wrapText="1"/>
    </xf>
    <xf numFmtId="0" fontId="23" fillId="0" borderId="52" xfId="0" applyFont="1" applyBorder="1" applyAlignment="1">
      <alignment horizontal="left" vertical="top" wrapText="1"/>
    </xf>
    <xf numFmtId="0" fontId="21" fillId="0" borderId="52" xfId="0" applyFont="1" applyBorder="1" applyAlignment="1">
      <alignment horizontal="center" vertical="center" wrapText="1"/>
    </xf>
    <xf numFmtId="9" fontId="5" fillId="6" borderId="60" xfId="0" applyNumberFormat="1" applyFont="1" applyFill="1" applyBorder="1" applyAlignment="1">
      <alignment horizontal="center" vertical="center" wrapText="1"/>
    </xf>
    <xf numFmtId="9" fontId="5" fillId="6" borderId="11" xfId="0" applyNumberFormat="1" applyFont="1" applyFill="1" applyBorder="1" applyAlignment="1">
      <alignment horizontal="center" vertical="center" wrapText="1"/>
    </xf>
    <xf numFmtId="9" fontId="5" fillId="6" borderId="61" xfId="0" applyNumberFormat="1" applyFont="1" applyFill="1" applyBorder="1" applyAlignment="1">
      <alignment horizontal="center" vertical="center" wrapText="1"/>
    </xf>
    <xf numFmtId="9" fontId="24" fillId="6" borderId="60" xfId="0" applyNumberFormat="1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left" vertical="top" wrapText="1"/>
    </xf>
    <xf numFmtId="9" fontId="24" fillId="6" borderId="11" xfId="0" applyNumberFormat="1" applyFont="1" applyFill="1" applyBorder="1" applyAlignment="1">
      <alignment horizontal="center" vertical="center" wrapText="1"/>
    </xf>
    <xf numFmtId="9" fontId="24" fillId="6" borderId="61" xfId="0" applyNumberFormat="1" applyFont="1" applyFill="1" applyBorder="1" applyAlignment="1">
      <alignment horizontal="center" vertical="center" wrapText="1"/>
    </xf>
    <xf numFmtId="9" fontId="24" fillId="6" borderId="57" xfId="0" applyNumberFormat="1" applyFont="1" applyFill="1" applyBorder="1" applyAlignment="1">
      <alignment horizontal="center" vertical="center" wrapText="1"/>
    </xf>
    <xf numFmtId="9" fontId="24" fillId="6" borderId="59" xfId="0" applyNumberFormat="1" applyFont="1" applyFill="1" applyBorder="1" applyAlignment="1">
      <alignment horizontal="center" vertical="center" wrapText="1"/>
    </xf>
    <xf numFmtId="9" fontId="5" fillId="6" borderId="10" xfId="0" applyNumberFormat="1" applyFont="1" applyFill="1" applyBorder="1" applyAlignment="1">
      <alignment horizontal="center" vertical="center" wrapText="1"/>
    </xf>
    <xf numFmtId="9" fontId="5" fillId="6" borderId="59" xfId="0" applyNumberFormat="1" applyFont="1" applyFill="1" applyBorder="1" applyAlignment="1">
      <alignment horizontal="center" vertical="center" wrapText="1"/>
    </xf>
    <xf numFmtId="9" fontId="24" fillId="6" borderId="10" xfId="0" applyNumberFormat="1" applyFont="1" applyFill="1" applyBorder="1" applyAlignment="1">
      <alignment horizontal="center" vertical="center" wrapText="1"/>
    </xf>
    <xf numFmtId="9" fontId="5" fillId="6" borderId="57" xfId="0" applyNumberFormat="1" applyFont="1" applyFill="1" applyBorder="1" applyAlignment="1">
      <alignment horizontal="center" vertical="center" wrapText="1"/>
    </xf>
    <xf numFmtId="3" fontId="7" fillId="11" borderId="56" xfId="0" applyNumberFormat="1" applyFont="1" applyFill="1" applyBorder="1" applyAlignment="1">
      <alignment horizontal="right" vertical="center" wrapText="1"/>
    </xf>
    <xf numFmtId="3" fontId="7" fillId="11" borderId="15" xfId="0" applyNumberFormat="1" applyFont="1" applyFill="1" applyBorder="1" applyAlignment="1">
      <alignment horizontal="right" vertical="center" wrapText="1"/>
    </xf>
    <xf numFmtId="9" fontId="5" fillId="6" borderId="5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4" fillId="0" borderId="0" xfId="0" applyFont="1"/>
    <xf numFmtId="0" fontId="70" fillId="0" borderId="0" xfId="0" applyFont="1"/>
    <xf numFmtId="164" fontId="9" fillId="2" borderId="0" xfId="3" applyNumberFormat="1" applyFont="1" applyFill="1"/>
    <xf numFmtId="0" fontId="8" fillId="6" borderId="0" xfId="0" applyFont="1" applyFill="1"/>
    <xf numFmtId="0" fontId="8" fillId="0" borderId="0" xfId="0" applyFont="1"/>
    <xf numFmtId="0" fontId="18" fillId="0" borderId="0" xfId="0" applyFont="1"/>
    <xf numFmtId="3" fontId="5" fillId="0" borderId="3" xfId="3" applyNumberFormat="1" applyFont="1" applyBorder="1"/>
    <xf numFmtId="3" fontId="7" fillId="0" borderId="3" xfId="3" applyNumberFormat="1" applyFont="1" applyBorder="1"/>
    <xf numFmtId="3" fontId="5" fillId="0" borderId="4" xfId="3" applyNumberFormat="1" applyFont="1" applyBorder="1"/>
    <xf numFmtId="3" fontId="7" fillId="0" borderId="4" xfId="3" applyNumberFormat="1" applyFont="1" applyBorder="1"/>
    <xf numFmtId="3" fontId="7" fillId="0" borderId="0" xfId="3" applyNumberFormat="1" applyFont="1"/>
    <xf numFmtId="3" fontId="13" fillId="0" borderId="2" xfId="3" applyNumberFormat="1" applyFont="1" applyBorder="1"/>
    <xf numFmtId="3" fontId="13" fillId="0" borderId="0" xfId="3" applyNumberFormat="1" applyFont="1"/>
    <xf numFmtId="3" fontId="5" fillId="0" borderId="5" xfId="3" applyNumberFormat="1" applyFont="1" applyBorder="1"/>
    <xf numFmtId="3" fontId="13" fillId="0" borderId="5" xfId="3" applyNumberFormat="1" applyFont="1" applyBorder="1"/>
    <xf numFmtId="3" fontId="14" fillId="0" borderId="0" xfId="3" applyNumberFormat="1" applyFont="1"/>
    <xf numFmtId="3" fontId="14" fillId="0" borderId="6" xfId="3" applyNumberFormat="1" applyFont="1" applyBorder="1"/>
    <xf numFmtId="3" fontId="15" fillId="0" borderId="0" xfId="3" applyNumberFormat="1" applyFont="1"/>
    <xf numFmtId="3" fontId="16" fillId="17" borderId="8" xfId="3" applyNumberFormat="1" applyFont="1" applyFill="1" applyBorder="1"/>
    <xf numFmtId="3" fontId="16" fillId="17" borderId="0" xfId="3" applyNumberFormat="1" applyFont="1" applyFill="1"/>
    <xf numFmtId="3" fontId="16" fillId="17" borderId="7" xfId="3" applyNumberFormat="1" applyFont="1" applyFill="1" applyBorder="1"/>
    <xf numFmtId="3" fontId="16" fillId="17" borderId="4" xfId="3" applyNumberFormat="1" applyFont="1" applyFill="1" applyBorder="1"/>
    <xf numFmtId="3" fontId="16" fillId="17" borderId="9" xfId="3" applyNumberFormat="1" applyFont="1" applyFill="1" applyBorder="1"/>
    <xf numFmtId="3" fontId="5" fillId="0" borderId="0" xfId="3" applyNumberFormat="1" applyFont="1"/>
    <xf numFmtId="3" fontId="17" fillId="3" borderId="0" xfId="3" applyNumberFormat="1" applyFont="1" applyFill="1"/>
    <xf numFmtId="3" fontId="17" fillId="3" borderId="0" xfId="3" applyNumberFormat="1" applyFont="1" applyFill="1" applyAlignment="1">
      <alignment horizontal="right"/>
    </xf>
    <xf numFmtId="177" fontId="0" fillId="0" borderId="0" xfId="1" applyNumberFormat="1" applyFont="1" applyAlignment="1">
      <alignment horizontal="right"/>
    </xf>
    <xf numFmtId="177" fontId="0" fillId="0" borderId="0" xfId="1" applyNumberFormat="1" applyFont="1"/>
    <xf numFmtId="0" fontId="12" fillId="0" borderId="0" xfId="17" applyFont="1" applyAlignment="1">
      <alignment horizontal="left" vertical="center" wrapText="1"/>
    </xf>
    <xf numFmtId="0" fontId="11" fillId="0" borderId="0" xfId="0" applyFont="1"/>
    <xf numFmtId="0" fontId="12" fillId="0" borderId="16" xfId="17" applyFont="1" applyBorder="1" applyAlignment="1">
      <alignment vertical="center"/>
    </xf>
    <xf numFmtId="0" fontId="15" fillId="0" borderId="0" xfId="17" applyFont="1" applyAlignment="1">
      <alignment vertical="center" wrapText="1"/>
    </xf>
    <xf numFmtId="0" fontId="12" fillId="0" borderId="0" xfId="17" applyFont="1" applyAlignment="1">
      <alignment vertical="center" wrapText="1"/>
    </xf>
    <xf numFmtId="177" fontId="15" fillId="0" borderId="0" xfId="15" applyNumberFormat="1" applyFont="1" applyBorder="1" applyAlignment="1">
      <alignment vertical="center"/>
    </xf>
    <xf numFmtId="179" fontId="11" fillId="0" borderId="0" xfId="16" applyNumberFormat="1" applyFont="1" applyFill="1"/>
    <xf numFmtId="3" fontId="12" fillId="0" borderId="0" xfId="17" applyNumberFormat="1" applyFont="1" applyAlignment="1">
      <alignment vertical="center"/>
    </xf>
    <xf numFmtId="0" fontId="40" fillId="0" borderId="0" xfId="0" applyFont="1"/>
    <xf numFmtId="3" fontId="11" fillId="0" borderId="0" xfId="16" applyNumberFormat="1" applyFont="1" applyFill="1"/>
    <xf numFmtId="0" fontId="75" fillId="10" borderId="0" xfId="0" applyFont="1" applyFill="1"/>
    <xf numFmtId="0" fontId="75" fillId="10" borderId="0" xfId="0" applyFont="1" applyFill="1" applyAlignment="1">
      <alignment wrapText="1"/>
    </xf>
    <xf numFmtId="3" fontId="75" fillId="10" borderId="0" xfId="0" applyNumberFormat="1" applyFont="1" applyFill="1"/>
    <xf numFmtId="0" fontId="24" fillId="0" borderId="0" xfId="0" applyFont="1" applyAlignment="1">
      <alignment wrapText="1"/>
    </xf>
    <xf numFmtId="3" fontId="24" fillId="0" borderId="0" xfId="0" applyNumberFormat="1" applyFont="1"/>
    <xf numFmtId="3" fontId="20" fillId="0" borderId="0" xfId="0" applyNumberFormat="1" applyFont="1"/>
    <xf numFmtId="0" fontId="15" fillId="0" borderId="0" xfId="17" applyFont="1" applyAlignment="1">
      <alignment vertical="center"/>
    </xf>
    <xf numFmtId="0" fontId="13" fillId="0" borderId="4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67" fillId="0" borderId="62" xfId="0" applyFont="1" applyBorder="1"/>
    <xf numFmtId="0" fontId="67" fillId="0" borderId="63" xfId="0" applyFont="1" applyBorder="1"/>
    <xf numFmtId="177" fontId="5" fillId="23" borderId="63" xfId="15" applyNumberFormat="1" applyFont="1" applyFill="1" applyBorder="1"/>
    <xf numFmtId="0" fontId="67" fillId="0" borderId="16" xfId="0" applyFont="1" applyBorder="1"/>
    <xf numFmtId="177" fontId="5" fillId="23" borderId="64" xfId="15" applyNumberFormat="1" applyFont="1" applyFill="1" applyBorder="1"/>
    <xf numFmtId="177" fontId="5" fillId="23" borderId="16" xfId="15" applyNumberFormat="1" applyFont="1" applyFill="1" applyBorder="1"/>
    <xf numFmtId="177" fontId="67" fillId="0" borderId="0" xfId="15" applyNumberFormat="1" applyFont="1" applyBorder="1"/>
    <xf numFmtId="0" fontId="76" fillId="4" borderId="0" xfId="0" applyFont="1" applyFill="1"/>
    <xf numFmtId="0" fontId="76" fillId="23" borderId="0" xfId="0" applyFont="1" applyFill="1" applyAlignment="1">
      <alignment horizontal="center" vertical="center" wrapText="1"/>
    </xf>
    <xf numFmtId="0" fontId="31" fillId="0" borderId="16" xfId="4" applyFont="1" applyBorder="1"/>
    <xf numFmtId="171" fontId="34" fillId="15" borderId="27" xfId="6" applyNumberFormat="1" applyFont="1" applyFill="1" applyBorder="1"/>
    <xf numFmtId="0" fontId="19" fillId="7" borderId="0" xfId="0" applyFont="1" applyFill="1" applyAlignment="1">
      <alignment vertical="center" wrapText="1"/>
    </xf>
    <xf numFmtId="2" fontId="19" fillId="7" borderId="0" xfId="0" applyNumberFormat="1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2" fontId="19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horizontal="right" vertical="top"/>
    </xf>
    <xf numFmtId="3" fontId="24" fillId="0" borderId="0" xfId="0" applyNumberFormat="1" applyFont="1" applyAlignment="1">
      <alignment horizontal="right" vertical="center"/>
    </xf>
    <xf numFmtId="9" fontId="24" fillId="0" borderId="0" xfId="2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3" fontId="24" fillId="0" borderId="4" xfId="0" applyNumberFormat="1" applyFont="1" applyBorder="1" applyAlignment="1">
      <alignment horizontal="right" vertical="center"/>
    </xf>
    <xf numFmtId="0" fontId="77" fillId="0" borderId="27" xfId="0" applyFont="1" applyBorder="1" applyAlignment="1">
      <alignment vertical="center" wrapText="1"/>
    </xf>
    <xf numFmtId="3" fontId="24" fillId="0" borderId="3" xfId="0" applyNumberFormat="1" applyFont="1" applyBorder="1" applyAlignment="1">
      <alignment horizontal="right" vertical="center"/>
    </xf>
    <xf numFmtId="9" fontId="24" fillId="0" borderId="3" xfId="2" applyFont="1" applyBorder="1" applyAlignment="1">
      <alignment vertical="center"/>
    </xf>
    <xf numFmtId="0" fontId="77" fillId="0" borderId="0" xfId="0" applyFont="1" applyAlignment="1">
      <alignment vertical="center" wrapText="1"/>
    </xf>
    <xf numFmtId="0" fontId="24" fillId="0" borderId="3" xfId="0" applyFont="1" applyBorder="1" applyAlignment="1">
      <alignment vertical="center"/>
    </xf>
    <xf numFmtId="3" fontId="24" fillId="0" borderId="27" xfId="0" applyNumberFormat="1" applyFont="1" applyBorder="1" applyAlignment="1">
      <alignment horizontal="right" vertical="center"/>
    </xf>
    <xf numFmtId="0" fontId="77" fillId="0" borderId="3" xfId="0" applyFont="1" applyBorder="1" applyAlignment="1">
      <alignment vertical="center" wrapText="1"/>
    </xf>
    <xf numFmtId="0" fontId="47" fillId="10" borderId="0" xfId="0" applyFont="1" applyFill="1"/>
    <xf numFmtId="0" fontId="17" fillId="9" borderId="0" xfId="0" applyFont="1" applyFill="1" applyAlignment="1">
      <alignment vertical="center"/>
    </xf>
    <xf numFmtId="3" fontId="17" fillId="9" borderId="0" xfId="0" applyNumberFormat="1" applyFont="1" applyFill="1" applyAlignment="1">
      <alignment vertical="center"/>
    </xf>
    <xf numFmtId="9" fontId="10" fillId="10" borderId="0" xfId="2" applyFont="1" applyFill="1" applyBorder="1" applyAlignment="1">
      <alignment vertical="center"/>
    </xf>
    <xf numFmtId="0" fontId="17" fillId="3" borderId="0" xfId="0" applyFont="1" applyFill="1" applyAlignment="1">
      <alignment vertical="top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3" fillId="0" borderId="37" xfId="5" applyFont="1" applyBorder="1" applyAlignment="1">
      <alignment horizontal="left"/>
    </xf>
    <xf numFmtId="0" fontId="33" fillId="0" borderId="37" xfId="5" applyFont="1" applyBorder="1" applyAlignment="1">
      <alignment horizontal="left" vertical="center"/>
    </xf>
    <xf numFmtId="0" fontId="17" fillId="3" borderId="0" xfId="17" applyFont="1" applyFill="1" applyAlignment="1">
      <alignment vertical="center"/>
    </xf>
    <xf numFmtId="0" fontId="7" fillId="14" borderId="0" xfId="17" applyFont="1" applyFill="1" applyAlignment="1">
      <alignment vertical="center" wrapText="1"/>
    </xf>
    <xf numFmtId="177" fontId="7" fillId="24" borderId="0" xfId="15" applyNumberFormat="1" applyFont="1" applyFill="1" applyAlignment="1">
      <alignment horizontal="center" vertical="center"/>
    </xf>
    <xf numFmtId="0" fontId="22" fillId="0" borderId="0" xfId="17" applyFont="1"/>
    <xf numFmtId="0" fontId="78" fillId="0" borderId="0" xfId="0" applyFont="1"/>
    <xf numFmtId="0" fontId="12" fillId="0" borderId="0" xfId="0" applyFont="1"/>
    <xf numFmtId="0" fontId="12" fillId="0" borderId="0" xfId="17" applyFont="1"/>
    <xf numFmtId="0" fontId="17" fillId="10" borderId="0" xfId="17" applyFont="1" applyFill="1"/>
    <xf numFmtId="0" fontId="15" fillId="0" borderId="5" xfId="17" applyFont="1" applyBorder="1"/>
    <xf numFmtId="177" fontId="6" fillId="23" borderId="0" xfId="122" applyNumberFormat="1" applyFont="1" applyFill="1"/>
    <xf numFmtId="177" fontId="27" fillId="0" borderId="28" xfId="108" applyNumberFormat="1" applyFont="1" applyBorder="1" applyAlignment="1"/>
    <xf numFmtId="177" fontId="27" fillId="0" borderId="69" xfId="108" applyNumberFormat="1" applyFont="1" applyBorder="1" applyAlignment="1"/>
    <xf numFmtId="177" fontId="27" fillId="0" borderId="68" xfId="108" applyNumberFormat="1" applyFont="1" applyBorder="1" applyAlignment="1"/>
    <xf numFmtId="177" fontId="33" fillId="0" borderId="41" xfId="108" applyNumberFormat="1" applyFont="1" applyBorder="1" applyAlignment="1"/>
    <xf numFmtId="177" fontId="33" fillId="0" borderId="28" xfId="108" applyNumberFormat="1" applyFont="1" applyBorder="1" applyAlignment="1"/>
    <xf numFmtId="177" fontId="33" fillId="0" borderId="69" xfId="108" applyNumberFormat="1" applyFont="1" applyBorder="1" applyAlignment="1"/>
    <xf numFmtId="177" fontId="95" fillId="0" borderId="5" xfId="108" applyNumberFormat="1" applyFont="1" applyBorder="1" applyAlignment="1">
      <alignment wrapText="1"/>
    </xf>
    <xf numFmtId="177" fontId="95" fillId="0" borderId="73" xfId="108" applyNumberFormat="1" applyFont="1" applyBorder="1" applyAlignment="1">
      <alignment wrapText="1"/>
    </xf>
    <xf numFmtId="177" fontId="51" fillId="0" borderId="28" xfId="108" applyNumberFormat="1" applyFont="1" applyBorder="1" applyAlignment="1">
      <alignment wrapText="1"/>
    </xf>
    <xf numFmtId="177" fontId="33" fillId="0" borderId="28" xfId="108" applyNumberFormat="1" applyFont="1" applyBorder="1" applyAlignment="1">
      <alignment wrapText="1"/>
    </xf>
    <xf numFmtId="177" fontId="33" fillId="0" borderId="69" xfId="108" applyNumberFormat="1" applyFont="1" applyBorder="1" applyAlignment="1">
      <alignment wrapText="1"/>
    </xf>
    <xf numFmtId="177" fontId="6" fillId="23" borderId="74" xfId="122" applyNumberFormat="1" applyFont="1" applyFill="1" applyBorder="1" applyAlignment="1">
      <alignment horizontal="right"/>
    </xf>
    <xf numFmtId="164" fontId="5" fillId="0" borderId="2" xfId="3" applyNumberFormat="1" applyFont="1" applyBorder="1" applyAlignment="1">
      <alignment horizontal="left" wrapText="1"/>
    </xf>
    <xf numFmtId="164" fontId="5" fillId="0" borderId="4" xfId="3" applyNumberFormat="1" applyFont="1" applyBorder="1" applyAlignment="1">
      <alignment horizontal="left" wrapText="1"/>
    </xf>
    <xf numFmtId="164" fontId="16" fillId="0" borderId="7" xfId="3" applyNumberFormat="1" applyFont="1" applyBorder="1" applyAlignment="1">
      <alignment vertical="top" wrapText="1"/>
    </xf>
    <xf numFmtId="164" fontId="16" fillId="0" borderId="4" xfId="3" applyNumberFormat="1" applyFont="1" applyBorder="1" applyAlignment="1">
      <alignment vertical="top" wrapText="1"/>
    </xf>
    <xf numFmtId="0" fontId="19" fillId="7" borderId="0" xfId="0" applyFont="1" applyFill="1" applyAlignment="1">
      <alignment horizontal="left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54" fillId="2" borderId="0" xfId="4" applyFont="1" applyFill="1" applyAlignment="1">
      <alignment horizontal="left"/>
    </xf>
    <xf numFmtId="0" fontId="28" fillId="10" borderId="0" xfId="5" applyFont="1" applyFill="1" applyAlignment="1">
      <alignment horizontal="center" vertical="center"/>
    </xf>
    <xf numFmtId="0" fontId="27" fillId="12" borderId="0" xfId="5" applyFont="1" applyFill="1" applyAlignment="1">
      <alignment horizontal="center"/>
    </xf>
    <xf numFmtId="0" fontId="27" fillId="17" borderId="0" xfId="5" applyFont="1" applyFill="1" applyAlignment="1">
      <alignment horizontal="center"/>
    </xf>
    <xf numFmtId="0" fontId="27" fillId="13" borderId="0" xfId="5" applyFont="1" applyFill="1" applyAlignment="1">
      <alignment horizontal="center" vertical="center" wrapText="1"/>
    </xf>
    <xf numFmtId="0" fontId="27" fillId="14" borderId="0" xfId="5" applyFont="1" applyFill="1" applyAlignment="1">
      <alignment horizontal="center" vertical="center" wrapText="1"/>
    </xf>
    <xf numFmtId="0" fontId="27" fillId="17" borderId="0" xfId="5" applyFont="1" applyFill="1" applyAlignment="1">
      <alignment horizontal="center" vertical="center" wrapText="1"/>
    </xf>
    <xf numFmtId="0" fontId="77" fillId="0" borderId="0" xfId="0" applyFont="1" applyAlignment="1">
      <alignment vertical="center" wrapText="1"/>
    </xf>
    <xf numFmtId="0" fontId="57" fillId="0" borderId="0" xfId="0" applyFont="1" applyAlignment="1">
      <alignment wrapText="1"/>
    </xf>
    <xf numFmtId="0" fontId="2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7" fillId="0" borderId="52" xfId="0" applyFont="1" applyBorder="1" applyAlignment="1">
      <alignment horizontal="left" wrapText="1"/>
    </xf>
    <xf numFmtId="0" fontId="7" fillId="0" borderId="52" xfId="0" applyFont="1" applyBorder="1" applyAlignment="1">
      <alignment horizontal="left" vertical="top" wrapText="1"/>
    </xf>
    <xf numFmtId="0" fontId="22" fillId="0" borderId="0" xfId="10" applyFont="1" applyAlignment="1">
      <alignment horizontal="left"/>
    </xf>
    <xf numFmtId="0" fontId="7" fillId="0" borderId="0" xfId="0" applyFont="1" applyAlignment="1">
      <alignment horizontal="center"/>
    </xf>
    <xf numFmtId="0" fontId="45" fillId="0" borderId="0" xfId="10" applyFont="1" applyAlignment="1">
      <alignment horizontal="left" wrapText="1"/>
    </xf>
    <xf numFmtId="0" fontId="71" fillId="0" borderId="0" xfId="17" applyFont="1" applyAlignment="1">
      <alignment horizontal="left" vertical="center" wrapText="1"/>
    </xf>
    <xf numFmtId="0" fontId="40" fillId="0" borderId="0" xfId="17" applyFont="1" applyAlignment="1">
      <alignment horizontal="left" wrapText="1"/>
    </xf>
  </cellXfs>
  <cellStyles count="125">
    <cellStyle name="C01A" xfId="43" xr:uid="{9127425E-F88E-437B-96D9-1188A9BCFE7C}"/>
    <cellStyle name="C01B" xfId="26" xr:uid="{4501C087-156A-4282-8EED-3B53DA3EF7A8}"/>
    <cellStyle name="C01B 2" xfId="68" xr:uid="{9D19010A-E207-42A7-85D2-D3A5F273F27F}"/>
    <cellStyle name="C01B 3" xfId="95" xr:uid="{E8E293C7-24C1-45B6-BBFD-0DBD0A128681}"/>
    <cellStyle name="C01H" xfId="29" xr:uid="{693022A2-7651-42DF-A916-0F4CC4CD125A}"/>
    <cellStyle name="C02A" xfId="42" xr:uid="{F48C711D-0725-414E-A24F-0B476C0E4F26}"/>
    <cellStyle name="C02B" xfId="27" xr:uid="{F6C4E302-35B7-423D-BDF5-3F254AAFD828}"/>
    <cellStyle name="C02B 2" xfId="69" xr:uid="{25A1F0A2-F6D3-45BE-AA79-687C91CB4CB7}"/>
    <cellStyle name="C02B 3" xfId="96" xr:uid="{7C25F4D0-E4FC-4BAE-9C2C-3A42FB26C4C0}"/>
    <cellStyle name="C02L" xfId="30" xr:uid="{B96F9847-CF3E-459D-B675-F6038D781462}"/>
    <cellStyle name="Comma" xfId="1" builtinId="3"/>
    <cellStyle name="Comma 18 2 3 3 2 3" xfId="108" xr:uid="{12212C22-AE4C-425E-B576-80962CBB81A5}"/>
    <cellStyle name="Comma 2" xfId="15" xr:uid="{F3486761-84E2-439A-950E-44AB62FA3E4C}"/>
    <cellStyle name="Comma 2 2" xfId="20" xr:uid="{757F312A-17FF-4C2A-98B1-6F9D524C11CB}"/>
    <cellStyle name="Comma 2 2 2 11" xfId="107" xr:uid="{D1F98C05-0395-4C0C-B748-373AD760FD7E}"/>
    <cellStyle name="Comma 2 3" xfId="113" xr:uid="{881D9233-40F3-498D-8ED9-ED8996A88010}"/>
    <cellStyle name="Comma 2 3 2" xfId="116" xr:uid="{A5B78CDA-C368-42D8-9A1D-DA07E35A57E5}"/>
    <cellStyle name="Comma 2 3 2 2" xfId="7" xr:uid="{CFEEDB41-DEBF-4544-9B61-B34A0EEC5B82}"/>
    <cellStyle name="Comma 2 4" xfId="19" xr:uid="{F58E23C6-DFAD-43BF-A624-CF83EEF4A169}"/>
    <cellStyle name="Comma 3" xfId="6" xr:uid="{C965A663-6D70-4598-BBB9-3C866E530129}"/>
    <cellStyle name="Comma 4" xfId="23" xr:uid="{628DB5B2-E011-45A9-BADB-7E8926E36208}"/>
    <cellStyle name="Comma 5" xfId="79" xr:uid="{7B3669EF-141A-4E66-B550-961DC435ED84}"/>
    <cellStyle name="Comma 5 2" xfId="106" xr:uid="{A855A819-82FA-4998-A0FD-440DDDD948A3}"/>
    <cellStyle name="Comma 6" xfId="93" xr:uid="{D262184A-4CB7-4D0F-B8BD-4A0624227646}"/>
    <cellStyle name="Comma 6 14 2" xfId="14" xr:uid="{0F3C7D98-B319-46C9-8340-ECFD0B6DE041}"/>
    <cellStyle name="Comma 7" xfId="105" xr:uid="{C1D2FDA5-871F-4F80-8BCC-E230A8750952}"/>
    <cellStyle name="Comma 7 2" xfId="120" xr:uid="{E65DC804-B29D-4874-A2CE-5C5F3209BEF6}"/>
    <cellStyle name="Comma 7 3" xfId="11" xr:uid="{6C5A26ED-6384-4616-8363-4B7F56B63809}"/>
    <cellStyle name="Comma 8" xfId="123" xr:uid="{84CD46E8-EE26-4289-82E7-A19EF66D13FE}"/>
    <cellStyle name="Comma 9" xfId="63" xr:uid="{BB4760E2-8B03-4A94-90D9-1BAED52A692D}"/>
    <cellStyle name="Currency" xfId="16" builtinId="4"/>
    <cellStyle name="Normal" xfId="0" builtinId="0"/>
    <cellStyle name="Normal 10" xfId="94" xr:uid="{567BBCFF-4F06-4145-B9F4-E49C788DCC92}"/>
    <cellStyle name="Normal 11" xfId="103" xr:uid="{B1A085B2-F594-4841-ADFC-92689C48B800}"/>
    <cellStyle name="Normal 11 13 2 2 5" xfId="109" xr:uid="{C4DC148E-3790-402F-9BEC-17987E3F473C}"/>
    <cellStyle name="Normal 11 15" xfId="115" xr:uid="{D5711ECA-75C7-449A-87E0-D7E31D8CF01D}"/>
    <cellStyle name="Normal 11 15 2" xfId="5" xr:uid="{4598762B-E1D2-42BD-8C49-93081F9F330F}"/>
    <cellStyle name="Normal 11 2" xfId="118" xr:uid="{41F63020-9831-4E99-AC4D-3FBEEEAAD276}"/>
    <cellStyle name="Normal 11 3" xfId="10" xr:uid="{8CEB4512-CCAC-4050-8189-439065706943}"/>
    <cellStyle name="Normal 11 3 2" xfId="12" xr:uid="{14A567B6-1749-406D-BD21-E28E80B97BD8}"/>
    <cellStyle name="Normal 12" xfId="111" xr:uid="{E7AF8CB2-57AC-4351-B5B6-BB0C18489F00}"/>
    <cellStyle name="Normal 12 3 7" xfId="110" xr:uid="{615FB20B-CABD-486C-BE42-C46FF2B8492C}"/>
    <cellStyle name="Normal 13" xfId="114" xr:uid="{513BEE59-F33E-43FC-AB7F-3CEB48579AB1}"/>
    <cellStyle name="Normal 14" xfId="121" xr:uid="{BB19DCC8-CA5F-4A5E-8723-6F4084560712}"/>
    <cellStyle name="Normal 15" xfId="122" xr:uid="{775DA758-AF4E-403D-B854-0213FCE5FBDA}"/>
    <cellStyle name="Normal 2" xfId="17" xr:uid="{660608AA-D64B-43AB-920E-92003A644578}"/>
    <cellStyle name="Normal 3" xfId="22" xr:uid="{953FDD0D-C7B7-48AC-8CB0-24BF3C3EC314}"/>
    <cellStyle name="Normal 3 2" xfId="3" xr:uid="{F0CD613D-A3F6-4593-9C3A-4E91F277BF5E}"/>
    <cellStyle name="Normal 3 3" xfId="4" xr:uid="{D8F51F0D-C9E6-4F05-9249-0B3DFDACFF7F}"/>
    <cellStyle name="Normal 3 9" xfId="112" xr:uid="{A92FFA73-9FC2-42AC-97C5-A0B76D353054}"/>
    <cellStyle name="Normal 4" xfId="18" xr:uid="{5075D593-4E5A-4E87-ADC0-B450D9591847}"/>
    <cellStyle name="Normal 5" xfId="21" xr:uid="{F80EA7AF-1F85-4109-A3BC-C19A716C5C0D}"/>
    <cellStyle name="Normal 6" xfId="25" xr:uid="{E940EA76-A05A-4A76-9099-B4771D5FF4C1}"/>
    <cellStyle name="Normal 7" xfId="62" xr:uid="{5F73BD8F-CCD1-425A-AC42-6EE79537A434}"/>
    <cellStyle name="Normal 8" xfId="70" xr:uid="{80B87263-1495-4F1F-AE14-16DA50623B12}"/>
    <cellStyle name="Normal 9" xfId="92" xr:uid="{FD1C9994-09CF-4454-9178-1C29FE23845E}"/>
    <cellStyle name="Normal_2011 Transfer Tables 2 2" xfId="13" xr:uid="{30D43B0E-7DC7-4407-A2FD-388FB619AB88}"/>
    <cellStyle name="NPlode Detail" xfId="28" xr:uid="{F133C2BF-1238-42B8-8840-2F682ADBB01F}"/>
    <cellStyle name="NPlode Detail 2" xfId="49" xr:uid="{66355604-25BE-4823-B7C0-7688871C63C0}"/>
    <cellStyle name="NPlode Detail 3" xfId="101" xr:uid="{3C17335C-3CBA-4A88-9AB8-10BE6E42704A}"/>
    <cellStyle name="Percent" xfId="2" builtinId="5"/>
    <cellStyle name="Percent 2" xfId="24" xr:uid="{8E873A58-77B4-47A3-A33E-0053D2D63CF4}"/>
    <cellStyle name="Percent 2 2" xfId="8" xr:uid="{0D1CC573-3E93-4397-B9FE-F6CC9EFFF5EA}"/>
    <cellStyle name="Percent 3" xfId="102" xr:uid="{DAAB3386-E68C-478C-9F27-576414BB3F1E}"/>
    <cellStyle name="Percent 4" xfId="104" xr:uid="{68E126C3-7F8E-4742-8E01-D8AEAA8EF42C}"/>
    <cellStyle name="Percent 4 2" xfId="119" xr:uid="{85719805-B89C-4445-9249-C844FB17149E}"/>
    <cellStyle name="Percent 5" xfId="117" xr:uid="{7F389558-7E20-4232-9847-438EC8583C72}"/>
    <cellStyle name="Percent 5 2" xfId="9" xr:uid="{5177BE40-CA86-4898-8BBA-487B11E0562E}"/>
    <cellStyle name="Percent 6" xfId="124" xr:uid="{799A8BAF-672D-4FB1-8D01-7EE55463B220}"/>
    <cellStyle name="R00A" xfId="39" xr:uid="{D7B7E242-FBAE-433E-A9D0-E9893CDD2125}"/>
    <cellStyle name="R00A 2" xfId="52" xr:uid="{22E9C975-35AF-4A2E-A1C8-E21A87CB5AE0}"/>
    <cellStyle name="R00A 3" xfId="74" xr:uid="{66D5B69D-5653-4F02-9316-E495AEC3F90A}"/>
    <cellStyle name="R00B" xfId="37" xr:uid="{AD72D15B-6607-4E36-931E-F4BB56A0AE75}"/>
    <cellStyle name="R00B 2" xfId="73" xr:uid="{EFFA1AF4-004B-4953-BBBE-0C454370C49A}"/>
    <cellStyle name="R00L" xfId="38" xr:uid="{5FE9CBCA-C270-4CB2-A541-AB43559F1751}"/>
    <cellStyle name="R01A" xfId="61" xr:uid="{BF9D37BA-25FE-4583-99C0-29AA669F0A3A}"/>
    <cellStyle name="R01A 2" xfId="78" xr:uid="{0A250351-BD34-4FA6-ACD0-3CAA3FAEAE61}"/>
    <cellStyle name="R01B" xfId="31" xr:uid="{7BD29FB2-CEC8-4B26-9F1A-89468C94386B}"/>
    <cellStyle name="R01B 2" xfId="71" xr:uid="{6B8788F9-DC35-4D2D-86D6-53780AE50CA6}"/>
    <cellStyle name="R01H" xfId="32" xr:uid="{3813359C-5539-47D6-B3DF-59D24EE4C562}"/>
    <cellStyle name="R01H 2" xfId="72" xr:uid="{CF6018EE-FA34-434D-B439-1442A468843B}"/>
    <cellStyle name="R02A" xfId="60" xr:uid="{D5DD2056-6A72-4C6E-A0F1-7CB49790F111}"/>
    <cellStyle name="R02A 2" xfId="77" xr:uid="{20603363-8207-4228-A7B1-B496C58B7B2B}"/>
    <cellStyle name="R02B" xfId="33" xr:uid="{6B054246-183F-441A-ADD7-5E9DA224F513}"/>
    <cellStyle name="R02B 2" xfId="64" xr:uid="{D23C385B-6F00-415E-8B48-062C41E491B2}"/>
    <cellStyle name="R02B 3" xfId="75" xr:uid="{6B8A0188-3AD7-4314-A927-7DCED487B827}"/>
    <cellStyle name="R02B 4" xfId="97" xr:uid="{B7988C3B-C0EE-4F79-A00F-B133BC6A28F2}"/>
    <cellStyle name="R02H" xfId="34" xr:uid="{22A02744-F2A6-49DB-9AEE-51D0B9DAE72F}"/>
    <cellStyle name="R02H 2" xfId="50" xr:uid="{504DE5BB-194A-4888-9A47-E9B3CD77CEA6}"/>
    <cellStyle name="R02H 3" xfId="80" xr:uid="{08FDFD5C-2006-4763-A339-EB020DB726F9}"/>
    <cellStyle name="R02L" xfId="48" xr:uid="{C19522CD-9E29-45AA-BC2A-555F9F9A2F50}"/>
    <cellStyle name="R02L 2" xfId="76" xr:uid="{0C189F53-CD69-4527-864A-04AF822673B2}"/>
    <cellStyle name="R03A" xfId="59" xr:uid="{73CA30C8-4648-45BC-814B-0760500881DA}"/>
    <cellStyle name="R03A 2" xfId="87" xr:uid="{02930833-06FE-4F18-BA6F-579B0E460D74}"/>
    <cellStyle name="R03B" xfId="35" xr:uid="{12555C4C-5D54-45D9-A821-047012C1F315}"/>
    <cellStyle name="R03B 2" xfId="65" xr:uid="{AE3D06BA-B57C-4BFC-9DD3-62A69456C968}"/>
    <cellStyle name="R03B 3" xfId="81" xr:uid="{08B2A032-B06E-4651-B37B-54FAB029878F}"/>
    <cellStyle name="R03B 4" xfId="98" xr:uid="{CAD44A5E-6934-422C-BC62-FDF7FFD18959}"/>
    <cellStyle name="R03H" xfId="36" xr:uid="{25132F8A-522D-4F85-9C0F-0F164F17551E}"/>
    <cellStyle name="R03H 2" xfId="51" xr:uid="{CA407A53-641B-43D2-9456-1E6BFFFD3419}"/>
    <cellStyle name="R03H 3" xfId="82" xr:uid="{F280B518-3A43-47F3-8172-22A106F3F443}"/>
    <cellStyle name="R03L" xfId="47" xr:uid="{37AAB264-8DC4-4758-A5B1-9EFC069F6785}"/>
    <cellStyle name="R03L 2" xfId="58" xr:uid="{B4441F54-A783-47C4-83F8-B414875C107C}"/>
    <cellStyle name="R03L 3" xfId="86" xr:uid="{9C62D03C-D802-4F05-8623-D472B96C36B4}"/>
    <cellStyle name="R04A" xfId="54" xr:uid="{DD3EFBC3-604D-4C98-B1B6-EFB84F8B2484}"/>
    <cellStyle name="R04A 2" xfId="85" xr:uid="{7ADAC1F5-375F-48F7-8475-4163100512B8}"/>
    <cellStyle name="R04B" xfId="40" xr:uid="{E7FCC93C-B729-457F-B111-5E53A068CB51}"/>
    <cellStyle name="R04B 2" xfId="66" xr:uid="{C04B780D-FA26-4292-81C0-7410D7EDE6F7}"/>
    <cellStyle name="R04B 3" xfId="83" xr:uid="{F9552823-AFC2-4310-8F32-88D0D77E7066}"/>
    <cellStyle name="R04B 4" xfId="99" xr:uid="{37DBC469-24B7-496E-B82C-4F47AE2D239B}"/>
    <cellStyle name="R04H" xfId="44" xr:uid="{F5C24A85-0EF7-4431-BE51-0B3D9520D2ED}"/>
    <cellStyle name="R04H 2" xfId="55" xr:uid="{4D22193B-64C7-4096-9861-E613DA1AF254}"/>
    <cellStyle name="R04H 3" xfId="88" xr:uid="{B1DBDF16-B242-4EFE-84D8-75CC8EE7C162}"/>
    <cellStyle name="R04L" xfId="41" xr:uid="{EA37200F-2B37-494B-80E5-705BD95E4769}"/>
    <cellStyle name="R04L 2" xfId="53" xr:uid="{0BA0F9AF-A24E-4A61-AFAD-70AF00B549A7}"/>
    <cellStyle name="R04L 3" xfId="84" xr:uid="{98B0095C-6253-44D6-8E64-630AD6D90929}"/>
    <cellStyle name="R05A" xfId="57" xr:uid="{7DD72392-7F36-41F5-9F17-A92B07D8A6D9}"/>
    <cellStyle name="R05A 2" xfId="91" xr:uid="{D0700925-A57F-4833-AEA4-46D9E969D5B8}"/>
    <cellStyle name="R05B" xfId="45" xr:uid="{96501CD6-EF31-4022-B5A1-1FE74B9EB601}"/>
    <cellStyle name="R05B 2" xfId="67" xr:uid="{2AF5440F-4B98-45A9-90A6-07E8E7A68E5D}"/>
    <cellStyle name="R05B 3" xfId="89" xr:uid="{D0E214B7-2B6A-4273-8649-9FDF2F910030}"/>
    <cellStyle name="R05B 4" xfId="100" xr:uid="{270DA749-FBCA-4195-98FA-2797BB94CBFC}"/>
    <cellStyle name="R05L" xfId="46" xr:uid="{4638000E-027B-4C4F-920A-6C13C7F4E61F}"/>
    <cellStyle name="R05L 2" xfId="56" xr:uid="{579BFE79-7398-4FE7-B75C-4DE297B8D342}"/>
    <cellStyle name="R05L 3" xfId="90" xr:uid="{1EF66BCC-E4EE-4A7E-A7AC-218E377DC25E}"/>
  </cellStyles>
  <dxfs count="14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ont>
        <b/>
        <color theme="1"/>
      </font>
      <fill>
        <patternFill>
          <bgColor theme="2" tint="-9.9948118533890809E-2"/>
        </patternFill>
      </fill>
      <border>
        <top style="thin">
          <color theme="4"/>
        </top>
        <bottom style="thin">
          <color theme="4"/>
        </bottom>
      </border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mystyle" table="0" count="14" xr9:uid="{5756197E-6940-43FA-8C9B-1C821A91B53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Column" dxfId="9"/>
      <tableStyleElement type="secondSubtotalColumn" dxfId="8"/>
      <tableStyleElement type="thirdSubtotalColumn" dxfId="7"/>
      <tableStyleElement type="firstSubtotalRow" dxfId="6"/>
      <tableStyleElement type="secondSubtotalRow" dxfId="5"/>
      <tableStyleElement type="thir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1722525</xdr:colOff>
      <xdr:row>4</xdr:row>
      <xdr:rowOff>44450</xdr:rowOff>
    </xdr:from>
    <xdr:to>
      <xdr:col>19</xdr:col>
      <xdr:colOff>228598</xdr:colOff>
      <xdr:row>38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96D45-3D7C-E84F-DAEF-AC1981B3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1125" y="736600"/>
          <a:ext cx="7408773" cy="584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6</xdr:row>
      <xdr:rowOff>104773</xdr:rowOff>
    </xdr:from>
    <xdr:to>
      <xdr:col>27</xdr:col>
      <xdr:colOff>563306</xdr:colOff>
      <xdr:row>39</xdr:row>
      <xdr:rowOff>150277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A25A2-3EEA-F2CE-593E-07571D755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66700" y="1412873"/>
          <a:ext cx="9542206" cy="6160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17</xdr:col>
      <xdr:colOff>382010</xdr:colOff>
      <xdr:row>25</xdr:row>
      <xdr:rowOff>133171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3F7041-92AC-CA20-CBEE-28897A8F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387350"/>
          <a:ext cx="7240010" cy="49251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2</xdr:row>
      <xdr:rowOff>19050</xdr:rowOff>
    </xdr:from>
    <xdr:to>
      <xdr:col>19</xdr:col>
      <xdr:colOff>255230</xdr:colOff>
      <xdr:row>44</xdr:row>
      <xdr:rowOff>140768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E28155-B2B0-EF76-3335-C89FA96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5925" y="400050"/>
          <a:ext cx="8770580" cy="7779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.sharepoint.com/teams/der-drrmdonorreporting/Shared%20Documents/Global%20Report%202023/Financial%20data/GR2023%20ARBAS%20Final%20(2024-05-21).xlsx" TargetMode="External"/><Relationship Id="rId1" Type="http://schemas.openxmlformats.org/officeDocument/2006/relationships/externalLinkPath" Target="GR2023%20ARBAS%20Final%20(2024-05-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s-tdNdOjVk6CCNjQkCcSBIZ8GmurfIZKiXwaXy5T2cyZAO8J84GDSI2NNvRdrsFF" itemId="01X25YD36UJ36HGX7JV5EKGX52ASQ6YDEZ">
      <xxl21:absoluteUrl r:id="rId2"/>
    </xxl21:alternateUrls>
    <sheetNames>
      <sheetName val="Budget and exp overview"/>
      <sheetName val="Bud and Exp by OA"/>
      <sheetName val="Original _ Final Budget"/>
      <sheetName val="Exp by region "/>
      <sheetName val="Exp via partners"/>
      <sheetName val="Partner trend"/>
      <sheetName val="Exp by source of funding"/>
      <sheetName val="Exp by source of funding v2"/>
      <sheetName val="HQ Exp - 3"/>
      <sheetName val="GP exp - 3"/>
      <sheetName val="Sheet1"/>
      <sheetName val="GP Budg-Exp Pivot"/>
      <sheetName val="HQ+GP exp trend"/>
      <sheetName val="EHAGL"/>
      <sheetName val="SOA"/>
      <sheetName val="WCA "/>
      <sheetName val="AME"/>
      <sheetName val="ASIA"/>
      <sheetName val="EUR"/>
      <sheetName val="MENA"/>
      <sheetName val="PIVOT"/>
      <sheetName val="Operat.Reserve"/>
      <sheetName val="2 Focus areas exp"/>
      <sheetName val="4 Impact Areas exp"/>
      <sheetName val="16 OA exp by region"/>
      <sheetName val="Top10 operations for OA"/>
      <sheetName val="FUNDALLOC (old)"/>
      <sheetName val="Funds by Impact Area"/>
      <sheetName val="GLSE Old"/>
      <sheetName val="GLSE"/>
      <sheetName val="2023"/>
      <sheetName val="GLSE Activity mapping"/>
      <sheetName val="2023Expenditure"/>
      <sheetName val="22 VS 23 Exp no cots."/>
      <sheetName val="2023OP"/>
      <sheetName val="2023OP Target PIV"/>
      <sheetName val="2023OP Target"/>
      <sheetName val="2023OP (Old 29Apr2024)"/>
      <sheetName val="2023OP RBM"/>
      <sheetName val="2023EXCOMOP"/>
      <sheetName val="2022Expenditure"/>
      <sheetName val="2022ExpCC"/>
      <sheetName val="2022 vs 2023 Exp PIVOT"/>
      <sheetName val="HQ - GP"/>
      <sheetName val="2022-2023Exp"/>
      <sheetName val="Operation Cleaned"/>
      <sheetName val="OAmapping"/>
      <sheetName val="ORTransfers"/>
    </sheetNames>
    <sheetDataSet>
      <sheetData sheetId="0">
        <row r="4">
          <cell r="D4" t="str">
            <v>1. Protect</v>
          </cell>
        </row>
      </sheetData>
      <sheetData sheetId="1"/>
      <sheetData sheetId="2">
        <row r="36">
          <cell r="P36" t="str">
            <v>1. Protect</v>
          </cell>
        </row>
        <row r="37">
          <cell r="P37" t="str">
            <v>2. Respond</v>
          </cell>
        </row>
        <row r="38">
          <cell r="P38" t="str">
            <v>3. Empower</v>
          </cell>
        </row>
        <row r="39">
          <cell r="P39" t="str">
            <v>4. Solve</v>
          </cell>
        </row>
      </sheetData>
      <sheetData sheetId="3">
        <row r="6">
          <cell r="B6" t="str">
            <v>East and Horn of Africa and the Great Lakes</v>
          </cell>
        </row>
        <row r="7">
          <cell r="A7" t="str">
            <v>1. Protect</v>
          </cell>
        </row>
        <row r="8">
          <cell r="A8" t="str">
            <v>2. Respond</v>
          </cell>
        </row>
        <row r="9">
          <cell r="A9" t="str">
            <v>3. Empower</v>
          </cell>
        </row>
        <row r="10">
          <cell r="A10" t="str">
            <v>4. Solve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D5">
            <v>2017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152">
          <cell r="A152" t="str">
            <v>Row Labels</v>
          </cell>
        </row>
      </sheetData>
      <sheetData sheetId="21"/>
      <sheetData sheetId="22"/>
      <sheetData sheetId="23">
        <row r="3">
          <cell r="F3" t="str">
            <v>East and Horn of Africa
 and the Great Lakes</v>
          </cell>
        </row>
      </sheetData>
      <sheetData sheetId="24">
        <row r="2">
          <cell r="L2" t="str">
            <v>HQ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UNHCR">
  <a:themeElements>
    <a:clrScheme name="UNHCR2">
      <a:dk1>
        <a:sysClr val="windowText" lastClr="000000"/>
      </a:dk1>
      <a:lt1>
        <a:sysClr val="window" lastClr="FFFFFF"/>
      </a:lt1>
      <a:dk2>
        <a:srgbClr val="0072BC"/>
      </a:dk2>
      <a:lt2>
        <a:srgbClr val="E6E6E6"/>
      </a:lt2>
      <a:accent1>
        <a:srgbClr val="18375F"/>
      </a:accent1>
      <a:accent2>
        <a:srgbClr val="80B9DE"/>
      </a:accent2>
      <a:accent3>
        <a:srgbClr val="FAEB00"/>
      </a:accent3>
      <a:accent4>
        <a:srgbClr val="00B398"/>
      </a:accent4>
      <a:accent5>
        <a:srgbClr val="EF4A60"/>
      </a:accent5>
      <a:accent6>
        <a:srgbClr val="A5A5A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373E-0BEC-415E-978F-9846845A180A}">
  <dimension ref="A1:R50"/>
  <sheetViews>
    <sheetView topLeftCell="B3" workbookViewId="0">
      <selection activeCell="K44" sqref="K44"/>
    </sheetView>
  </sheetViews>
  <sheetFormatPr defaultColWidth="16.5" defaultRowHeight="12.75"/>
  <cols>
    <col min="1" max="1" width="16.5" style="1" hidden="1" customWidth="1"/>
    <col min="2" max="2" width="37" style="1" customWidth="1"/>
    <col min="3" max="3" width="13.375" style="1" customWidth="1"/>
    <col min="4" max="5" width="13.625" style="1" customWidth="1"/>
    <col min="6" max="6" width="14.125" style="1" customWidth="1"/>
    <col min="7" max="7" width="13.5" style="1" customWidth="1"/>
    <col min="8" max="8" width="15.75" style="3" customWidth="1"/>
    <col min="9" max="9" width="6.25" style="3" customWidth="1"/>
    <col min="10" max="10" width="9.25" style="3" customWidth="1"/>
    <col min="11" max="11" width="23.5" style="1" customWidth="1"/>
    <col min="12" max="12" width="16.5" style="1"/>
    <col min="13" max="13" width="16.5" style="4"/>
    <col min="14" max="14" width="6.875" style="4" customWidth="1"/>
    <col min="15" max="15" width="16.5" style="4"/>
    <col min="16" max="16" width="9.25" style="4" customWidth="1"/>
    <col min="17" max="21" width="9.25" style="1" customWidth="1"/>
    <col min="22" max="16384" width="16.5" style="1"/>
  </cols>
  <sheetData>
    <row r="1" spans="1:18">
      <c r="B1" s="2"/>
    </row>
    <row r="3" spans="1:18" ht="15.75">
      <c r="B3" s="430" t="s">
        <v>0</v>
      </c>
      <c r="L3" s="1" t="s">
        <v>1</v>
      </c>
    </row>
    <row r="4" spans="1:18">
      <c r="D4" s="5" t="str">
        <f>'[1]Original _ Final Budget'!P36</f>
        <v>1. Protect</v>
      </c>
      <c r="E4" s="5" t="str">
        <f>'[1]Original _ Final Budget'!P37</f>
        <v>2. Respond</v>
      </c>
      <c r="F4" s="5" t="str">
        <f>'[1]Original _ Final Budget'!P38</f>
        <v>3. Empower</v>
      </c>
      <c r="G4" s="5" t="str">
        <f>'[1]Original _ Final Budget'!P39</f>
        <v>4. Solve</v>
      </c>
      <c r="H4" s="6"/>
      <c r="I4" s="6"/>
      <c r="J4" s="6"/>
    </row>
    <row r="5" spans="1:18" ht="6" customHeight="1">
      <c r="D5" s="5"/>
      <c r="E5" s="5"/>
      <c r="F5" s="5"/>
      <c r="G5" s="5"/>
      <c r="H5" s="6"/>
      <c r="I5" s="6"/>
      <c r="J5" s="6"/>
    </row>
    <row r="6" spans="1:18" ht="48.75" customHeight="1">
      <c r="B6" s="7" t="s">
        <v>2</v>
      </c>
      <c r="C6" s="8"/>
      <c r="D6" s="9" t="s">
        <v>3</v>
      </c>
      <c r="E6" s="9" t="s">
        <v>4</v>
      </c>
      <c r="F6" s="9" t="s">
        <v>5</v>
      </c>
      <c r="G6" s="9" t="s">
        <v>6</v>
      </c>
      <c r="H6" s="249" t="s">
        <v>7</v>
      </c>
      <c r="I6" s="250" t="s">
        <v>8</v>
      </c>
      <c r="J6" s="250" t="s">
        <v>9</v>
      </c>
    </row>
    <row r="7" spans="1:18" ht="7.5" customHeight="1">
      <c r="B7" s="10"/>
      <c r="D7" s="11"/>
      <c r="E7" s="11"/>
      <c r="F7" s="11"/>
      <c r="G7" s="11"/>
      <c r="H7" s="6"/>
      <c r="I7" s="6"/>
      <c r="J7" s="6"/>
    </row>
    <row r="8" spans="1:18" ht="13.5" customHeight="1">
      <c r="A8" s="12" t="s">
        <v>10</v>
      </c>
      <c r="B8" s="534" t="s">
        <v>11</v>
      </c>
      <c r="C8" s="13" t="s">
        <v>12</v>
      </c>
      <c r="D8" s="434">
        <v>558281726.78345704</v>
      </c>
      <c r="E8" s="434">
        <v>1076603668.1862867</v>
      </c>
      <c r="F8" s="434">
        <v>307313481.50495768</v>
      </c>
      <c r="G8" s="434">
        <v>218492301.5181351</v>
      </c>
      <c r="H8" s="435">
        <v>2160691177.9928365</v>
      </c>
      <c r="I8" s="14">
        <f>H8/H36</f>
        <v>0.19770776347075905</v>
      </c>
      <c r="J8" s="14">
        <f>H8/H29</f>
        <v>0.20650874437684941</v>
      </c>
      <c r="L8"/>
      <c r="N8" s="15"/>
      <c r="P8" s="15"/>
    </row>
    <row r="9" spans="1:18">
      <c r="A9" s="1" t="s">
        <v>10</v>
      </c>
      <c r="B9" s="535"/>
      <c r="C9" s="16" t="s">
        <v>13</v>
      </c>
      <c r="D9" s="436">
        <v>231899940.32568327</v>
      </c>
      <c r="E9" s="436">
        <v>469717386.56714505</v>
      </c>
      <c r="F9" s="436">
        <v>96428085.062838018</v>
      </c>
      <c r="G9" s="436">
        <v>77249454.094829664</v>
      </c>
      <c r="H9" s="437">
        <v>875294866.05049598</v>
      </c>
      <c r="I9" s="14">
        <f>H9/H37</f>
        <v>0.16941558057656639</v>
      </c>
      <c r="J9" s="14">
        <f>H9/H30</f>
        <v>0.169664061452418</v>
      </c>
      <c r="N9" s="15"/>
      <c r="P9" s="15"/>
    </row>
    <row r="10" spans="1:18">
      <c r="A10" s="1" t="s">
        <v>14</v>
      </c>
      <c r="B10" s="1" t="s">
        <v>14</v>
      </c>
      <c r="C10" s="13" t="s">
        <v>12</v>
      </c>
      <c r="D10" s="434">
        <v>175567228.09272879</v>
      </c>
      <c r="E10" s="434">
        <v>125644369.10824318</v>
      </c>
      <c r="F10" s="434">
        <v>78862326.995751187</v>
      </c>
      <c r="G10" s="434">
        <v>91632800.804121286</v>
      </c>
      <c r="H10" s="435">
        <v>471706725.00084448</v>
      </c>
      <c r="I10" s="14">
        <f>H10/H36</f>
        <v>4.3162152261234682E-2</v>
      </c>
      <c r="J10" s="14">
        <f>H10/H29</f>
        <v>4.508351979505474E-2</v>
      </c>
      <c r="L10" s="4"/>
      <c r="N10" s="15"/>
      <c r="P10" s="15"/>
    </row>
    <row r="11" spans="1:18">
      <c r="A11" s="1" t="s">
        <v>14</v>
      </c>
      <c r="B11" s="17"/>
      <c r="C11" s="17" t="s">
        <v>13</v>
      </c>
      <c r="D11" s="436">
        <v>68378636.620346397</v>
      </c>
      <c r="E11" s="436">
        <v>58734841.52220767</v>
      </c>
      <c r="F11" s="436">
        <v>29007643.440855399</v>
      </c>
      <c r="G11" s="436">
        <v>22117125.383669071</v>
      </c>
      <c r="H11" s="438">
        <v>178238246.96707857</v>
      </c>
      <c r="I11" s="19">
        <f>H11/H37</f>
        <v>3.4498472757105152E-2</v>
      </c>
      <c r="J11" s="19">
        <f>H11/H30</f>
        <v>3.454907147238892E-2</v>
      </c>
      <c r="L11" s="4"/>
      <c r="N11" s="15"/>
      <c r="P11" s="15"/>
    </row>
    <row r="12" spans="1:18">
      <c r="A12" s="1" t="s">
        <v>15</v>
      </c>
      <c r="B12" s="1" t="s">
        <v>15</v>
      </c>
      <c r="C12" s="13" t="s">
        <v>12</v>
      </c>
      <c r="D12" s="434">
        <v>271120545.87989467</v>
      </c>
      <c r="E12" s="434">
        <v>503592739.6518814</v>
      </c>
      <c r="F12" s="434">
        <v>156413563.65089327</v>
      </c>
      <c r="G12" s="434">
        <v>133827763.42105864</v>
      </c>
      <c r="H12" s="435">
        <v>1064954612.6037281</v>
      </c>
      <c r="I12" s="14">
        <f>H12/H36</f>
        <v>9.7445575193832609E-2</v>
      </c>
      <c r="J12" s="14">
        <f>H12/H29</f>
        <v>0.10178337474003381</v>
      </c>
      <c r="L12" s="4"/>
      <c r="N12" s="15"/>
      <c r="P12" s="15"/>
    </row>
    <row r="13" spans="1:18">
      <c r="A13" s="1" t="s">
        <v>15</v>
      </c>
      <c r="B13" s="16"/>
      <c r="C13" s="17" t="s">
        <v>13</v>
      </c>
      <c r="D13" s="436">
        <v>127192075.67084864</v>
      </c>
      <c r="E13" s="436">
        <v>242272803.50249678</v>
      </c>
      <c r="F13" s="436">
        <v>57714431.451220855</v>
      </c>
      <c r="G13" s="436">
        <v>55055202.809069343</v>
      </c>
      <c r="H13" s="438">
        <v>482234513.43363565</v>
      </c>
      <c r="I13" s="19">
        <f>H13/H37</f>
        <v>9.3337734786512749E-2</v>
      </c>
      <c r="J13" s="19">
        <f>H13/H30</f>
        <v>9.3474632715326758E-2</v>
      </c>
      <c r="L13" s="20"/>
      <c r="N13" s="15"/>
      <c r="P13" s="15"/>
    </row>
    <row r="14" spans="1:18">
      <c r="A14" s="1" t="s">
        <v>16</v>
      </c>
      <c r="B14" s="1" t="s">
        <v>17</v>
      </c>
      <c r="C14" s="21" t="s">
        <v>12</v>
      </c>
      <c r="D14" s="434">
        <v>279043562.84014082</v>
      </c>
      <c r="E14" s="434">
        <v>253213367.62157276</v>
      </c>
      <c r="F14" s="434">
        <v>83937671.626637533</v>
      </c>
      <c r="G14" s="434">
        <v>211237277.7734794</v>
      </c>
      <c r="H14" s="439">
        <v>827431879.86183047</v>
      </c>
      <c r="I14" s="22">
        <f>H14/H36</f>
        <v>7.5711748193397155E-2</v>
      </c>
      <c r="J14" s="22">
        <f>H14/H29</f>
        <v>7.9082064252408962E-2</v>
      </c>
      <c r="L14" s="4"/>
      <c r="N14" s="15"/>
      <c r="P14" s="15"/>
    </row>
    <row r="15" spans="1:18">
      <c r="A15" s="1" t="s">
        <v>16</v>
      </c>
      <c r="B15" s="23"/>
      <c r="C15" s="21" t="s">
        <v>13</v>
      </c>
      <c r="D15" s="436">
        <v>144123534.21760178</v>
      </c>
      <c r="E15" s="436">
        <v>102584083.46828538</v>
      </c>
      <c r="F15" s="436">
        <v>30377001.517996334</v>
      </c>
      <c r="G15" s="436">
        <v>78050260.63013792</v>
      </c>
      <c r="H15" s="440">
        <v>355134879.83402139</v>
      </c>
      <c r="I15" s="24">
        <f>H15/H37</f>
        <v>6.8737272642244565E-2</v>
      </c>
      <c r="J15" s="24">
        <f>H15/H30</f>
        <v>6.8838089212076375E-2</v>
      </c>
      <c r="L15" s="4"/>
      <c r="N15" s="15"/>
      <c r="P15" s="15"/>
    </row>
    <row r="16" spans="1:18">
      <c r="A16" s="1" t="s">
        <v>18</v>
      </c>
      <c r="B16" s="25" t="s">
        <v>18</v>
      </c>
      <c r="C16" s="26" t="s">
        <v>12</v>
      </c>
      <c r="D16" s="434">
        <v>237081720.18335375</v>
      </c>
      <c r="E16" s="434">
        <v>402430807.8634904</v>
      </c>
      <c r="F16" s="434">
        <v>248654014.0643582</v>
      </c>
      <c r="G16" s="434">
        <v>126818318.86028382</v>
      </c>
      <c r="H16" s="439">
        <v>1014984860.9714862</v>
      </c>
      <c r="I16" s="22">
        <f>H16/H36</f>
        <v>9.2873238370771535E-2</v>
      </c>
      <c r="J16" s="22">
        <f>H16/H29</f>
        <v>9.7007499885033363E-2</v>
      </c>
      <c r="L16" s="4"/>
      <c r="N16" s="15"/>
      <c r="P16" s="15"/>
      <c r="R16" s="27"/>
    </row>
    <row r="17" spans="1:16">
      <c r="A17" s="1" t="s">
        <v>18</v>
      </c>
      <c r="B17" s="28"/>
      <c r="C17" s="21" t="s">
        <v>13</v>
      </c>
      <c r="D17" s="436">
        <v>125063492.54999049</v>
      </c>
      <c r="E17" s="436">
        <v>219055468.08910084</v>
      </c>
      <c r="F17" s="436">
        <v>154551768.03542489</v>
      </c>
      <c r="G17" s="436">
        <v>76436138.974981323</v>
      </c>
      <c r="H17" s="440">
        <v>575106867.64949751</v>
      </c>
      <c r="I17" s="24">
        <f>H17/H37</f>
        <v>0.11131341866089418</v>
      </c>
      <c r="J17" s="24">
        <f>H17/H30</f>
        <v>0.11147668142379215</v>
      </c>
      <c r="N17" s="15"/>
      <c r="P17" s="29"/>
    </row>
    <row r="18" spans="1:16">
      <c r="A18" s="1" t="s">
        <v>19</v>
      </c>
      <c r="B18" s="21" t="s">
        <v>19</v>
      </c>
      <c r="C18" s="26" t="s">
        <v>12</v>
      </c>
      <c r="D18" s="434">
        <v>632094551.90204608</v>
      </c>
      <c r="E18" s="434">
        <v>776634205.28463256</v>
      </c>
      <c r="F18" s="434">
        <v>123515432.10625181</v>
      </c>
      <c r="G18" s="434">
        <v>161288826.02207398</v>
      </c>
      <c r="H18" s="439">
        <v>1693533015.3150043</v>
      </c>
      <c r="I18" s="22">
        <f>H18/H36</f>
        <v>0.15496181417876381</v>
      </c>
      <c r="J18" s="22">
        <f>H18/H29</f>
        <v>0.16185995486792362</v>
      </c>
      <c r="N18" s="15"/>
      <c r="P18" s="15"/>
    </row>
    <row r="19" spans="1:16">
      <c r="A19" s="1" t="s">
        <v>19</v>
      </c>
      <c r="B19" s="30"/>
      <c r="C19" s="30" t="s">
        <v>13</v>
      </c>
      <c r="D19" s="436">
        <v>430157638.74687374</v>
      </c>
      <c r="E19" s="436">
        <v>511342737.17956072</v>
      </c>
      <c r="F19" s="436">
        <v>23818313.929524243</v>
      </c>
      <c r="G19" s="436">
        <v>81424150.269247025</v>
      </c>
      <c r="H19" s="440">
        <v>1046742840.1252058</v>
      </c>
      <c r="I19" s="24">
        <f>H19/H37</f>
        <v>0.20259977848875591</v>
      </c>
      <c r="J19" s="24">
        <f>H19/H30</f>
        <v>0.20289693044039397</v>
      </c>
    </row>
    <row r="20" spans="1:16">
      <c r="A20" s="1" t="s">
        <v>20</v>
      </c>
      <c r="B20" s="1" t="s">
        <v>20</v>
      </c>
      <c r="C20" s="21" t="s">
        <v>12</v>
      </c>
      <c r="D20" s="434">
        <v>360293844.83370423</v>
      </c>
      <c r="E20" s="434">
        <v>1677700625.6693268</v>
      </c>
      <c r="F20" s="434">
        <v>287957179.67699569</v>
      </c>
      <c r="G20" s="434">
        <v>115687360.10911365</v>
      </c>
      <c r="H20" s="439">
        <v>2441639010.2891402</v>
      </c>
      <c r="I20" s="22">
        <f>H20/H36</f>
        <v>0.22341507793615104</v>
      </c>
      <c r="J20" s="22">
        <f>H20/H29</f>
        <v>0.23336042252217468</v>
      </c>
      <c r="K20" s="19"/>
    </row>
    <row r="21" spans="1:16">
      <c r="A21" s="1" t="s">
        <v>20</v>
      </c>
      <c r="B21" s="31"/>
      <c r="C21" s="32" t="s">
        <v>13</v>
      </c>
      <c r="D21" s="441">
        <v>216448074.59557599</v>
      </c>
      <c r="E21" s="441">
        <v>573953553.66605794</v>
      </c>
      <c r="F21" s="441">
        <v>124849796.30100885</v>
      </c>
      <c r="G21" s="441">
        <v>58972394.259589516</v>
      </c>
      <c r="H21" s="442">
        <v>974223818.82223225</v>
      </c>
      <c r="I21" s="33">
        <f>H21/H37</f>
        <v>0.18856353473432394</v>
      </c>
      <c r="J21" s="33">
        <f>H21/H30</f>
        <v>0.18884009980646782</v>
      </c>
      <c r="L21" s="19"/>
    </row>
    <row r="22" spans="1:16" ht="7.5" customHeight="1">
      <c r="B22" s="34"/>
      <c r="C22" s="23"/>
      <c r="D22" s="443"/>
      <c r="E22" s="443"/>
      <c r="F22" s="444"/>
      <c r="G22" s="443"/>
      <c r="H22" s="445"/>
      <c r="I22" s="35"/>
      <c r="J22" s="36"/>
    </row>
    <row r="23" spans="1:16" ht="14.25" customHeight="1">
      <c r="B23" s="536" t="s">
        <v>21</v>
      </c>
      <c r="C23" s="251" t="s">
        <v>12</v>
      </c>
      <c r="D23" s="446">
        <f t="shared" ref="D23:H24" si="0">+D20+D18+D16+D14+D12+D10+D8</f>
        <v>2513483180.5153255</v>
      </c>
      <c r="E23" s="446">
        <f t="shared" si="0"/>
        <v>4815819783.3854342</v>
      </c>
      <c r="F23" s="446">
        <f t="shared" si="0"/>
        <v>1286653669.6258454</v>
      </c>
      <c r="G23" s="446">
        <f t="shared" si="0"/>
        <v>1058984648.5082657</v>
      </c>
      <c r="H23" s="446">
        <f t="shared" si="0"/>
        <v>9674941282.0348701</v>
      </c>
      <c r="I23" s="252">
        <f>H23/H36</f>
        <v>0.88527736960490988</v>
      </c>
      <c r="J23" s="252">
        <f>H23/H29</f>
        <v>0.92468558043947857</v>
      </c>
    </row>
    <row r="24" spans="1:16" ht="12.75" customHeight="1">
      <c r="B24" s="537"/>
      <c r="C24" s="253" t="s">
        <v>13</v>
      </c>
      <c r="D24" s="446">
        <f t="shared" si="0"/>
        <v>1343263392.7269204</v>
      </c>
      <c r="E24" s="446">
        <f t="shared" si="0"/>
        <v>2177660873.9948545</v>
      </c>
      <c r="F24" s="446">
        <f t="shared" si="0"/>
        <v>516747039.73886853</v>
      </c>
      <c r="G24" s="446">
        <f t="shared" si="0"/>
        <v>449304726.42152387</v>
      </c>
      <c r="H24" s="446">
        <f t="shared" si="0"/>
        <v>4486976032.8821669</v>
      </c>
      <c r="I24" s="252">
        <f>H24/H37</f>
        <v>0.86846579264640289</v>
      </c>
      <c r="J24" s="252">
        <f>H24/H30</f>
        <v>0.86973956652286399</v>
      </c>
    </row>
    <row r="25" spans="1:16">
      <c r="A25" s="1" t="s">
        <v>22</v>
      </c>
      <c r="B25" s="13" t="s">
        <v>22</v>
      </c>
      <c r="C25" s="1" t="s">
        <v>12</v>
      </c>
      <c r="D25" s="434">
        <v>125168161.96463291</v>
      </c>
      <c r="E25" s="434">
        <v>274544475.72994941</v>
      </c>
      <c r="F25" s="434">
        <v>65673702.247223057</v>
      </c>
      <c r="G25" s="434">
        <v>53663085.902473852</v>
      </c>
      <c r="H25" s="435">
        <v>519049425.84427929</v>
      </c>
      <c r="I25" s="14">
        <f>H25/H36</f>
        <v>4.7494108440699283E-2</v>
      </c>
      <c r="J25" s="14">
        <f>H25/H29</f>
        <v>4.9608313438016957E-2</v>
      </c>
    </row>
    <row r="26" spans="1:16">
      <c r="A26" s="1" t="s">
        <v>22</v>
      </c>
      <c r="B26" s="16"/>
      <c r="C26" s="1" t="s">
        <v>13</v>
      </c>
      <c r="D26" s="436">
        <v>116984551.98043117</v>
      </c>
      <c r="E26" s="436">
        <v>224893472.77255884</v>
      </c>
      <c r="F26" s="436">
        <v>45003400.865666911</v>
      </c>
      <c r="G26" s="436">
        <v>39129862.696852006</v>
      </c>
      <c r="H26" s="438">
        <v>426011288.31550896</v>
      </c>
      <c r="I26" s="37">
        <f>H26/H37</f>
        <v>8.2455584445275718E-2</v>
      </c>
      <c r="J26" s="37">
        <f>H26/H30</f>
        <v>8.257652158560301E-2</v>
      </c>
    </row>
    <row r="27" spans="1:16">
      <c r="A27" s="1" t="s">
        <v>23</v>
      </c>
      <c r="B27" s="1" t="s">
        <v>23</v>
      </c>
      <c r="C27" s="13" t="s">
        <v>12</v>
      </c>
      <c r="D27" s="434">
        <v>62927642.856359184</v>
      </c>
      <c r="E27" s="434">
        <v>146038173.82662761</v>
      </c>
      <c r="F27" s="434">
        <v>33017112.463698938</v>
      </c>
      <c r="G27" s="434">
        <v>26978837.518676251</v>
      </c>
      <c r="H27" s="435">
        <v>268961766.665362</v>
      </c>
      <c r="I27" s="14">
        <f>H27/H36</f>
        <v>2.4610564382435394E-2</v>
      </c>
      <c r="J27" s="14">
        <f>H27/H29</f>
        <v>2.5706106122504471E-2</v>
      </c>
    </row>
    <row r="28" spans="1:16">
      <c r="A28" s="1" t="s">
        <v>23</v>
      </c>
      <c r="C28" s="38" t="s">
        <v>13</v>
      </c>
      <c r="D28" s="436">
        <v>69425493.400165439</v>
      </c>
      <c r="E28" s="436">
        <v>126645625.99231921</v>
      </c>
      <c r="F28" s="436">
        <v>26707657.181154925</v>
      </c>
      <c r="G28" s="436">
        <v>23221955.193401109</v>
      </c>
      <c r="H28" s="438">
        <v>246000731.7670407</v>
      </c>
      <c r="I28" s="37">
        <f>H28/H37</f>
        <v>4.7614076594125782E-2</v>
      </c>
      <c r="J28" s="37">
        <f>H28/H30</f>
        <v>4.7683911891532954E-2</v>
      </c>
    </row>
    <row r="29" spans="1:16">
      <c r="B29" s="39" t="s">
        <v>24</v>
      </c>
      <c r="C29" s="254" t="s">
        <v>12</v>
      </c>
      <c r="D29" s="446">
        <f>+D27+D25+D23</f>
        <v>2701578985.3363175</v>
      </c>
      <c r="E29" s="447">
        <f t="shared" ref="E29:G30" si="1">+E27+E25+E23</f>
        <v>5236402432.9420109</v>
      </c>
      <c r="F29" s="447">
        <f t="shared" si="1"/>
        <v>1385344484.3367674</v>
      </c>
      <c r="G29" s="446">
        <f t="shared" si="1"/>
        <v>1139626571.9294159</v>
      </c>
      <c r="H29" s="448">
        <f>SUM(D29:G29)</f>
        <v>10462952474.544512</v>
      </c>
      <c r="I29" s="252">
        <f>H29/H36</f>
        <v>0.95738204242804459</v>
      </c>
      <c r="J29" s="252">
        <f>H29/H29</f>
        <v>1</v>
      </c>
    </row>
    <row r="30" spans="1:16">
      <c r="B30" s="23"/>
      <c r="C30" s="255" t="s">
        <v>13</v>
      </c>
      <c r="D30" s="449">
        <f>+D28+D26+D24</f>
        <v>1529673438.107517</v>
      </c>
      <c r="E30" s="450">
        <f>+E28+E26+E24</f>
        <v>2529199972.7597322</v>
      </c>
      <c r="F30" s="450">
        <f t="shared" si="1"/>
        <v>588458097.78569031</v>
      </c>
      <c r="G30" s="449">
        <f>+G28+G26+G24</f>
        <v>511656544.311777</v>
      </c>
      <c r="H30" s="450">
        <f t="shared" ref="H30" si="2">SUM(D30:G30)</f>
        <v>5158988052.9647169</v>
      </c>
      <c r="I30" s="252">
        <f>H30/H37</f>
        <v>0.99853545368580443</v>
      </c>
      <c r="J30" s="252">
        <f>H30/H30</f>
        <v>1</v>
      </c>
    </row>
    <row r="31" spans="1:16">
      <c r="A31" s="1" t="s">
        <v>25</v>
      </c>
      <c r="B31" s="13" t="s">
        <v>25</v>
      </c>
      <c r="C31" s="1" t="s">
        <v>12</v>
      </c>
      <c r="D31" s="451"/>
      <c r="E31" s="434">
        <v>0</v>
      </c>
      <c r="F31" s="434">
        <v>0</v>
      </c>
      <c r="G31" s="434">
        <v>0</v>
      </c>
      <c r="H31" s="435">
        <v>453759378.05000001</v>
      </c>
      <c r="I31" s="14">
        <f>H31/H36</f>
        <v>4.1519932465076029E-2</v>
      </c>
      <c r="J31" s="40"/>
    </row>
    <row r="32" spans="1:16">
      <c r="A32" s="1" t="s">
        <v>26</v>
      </c>
      <c r="C32" s="16"/>
      <c r="D32" s="451"/>
      <c r="E32" s="451"/>
      <c r="F32" s="451"/>
      <c r="G32" s="436"/>
      <c r="H32" s="438"/>
      <c r="I32" s="37"/>
      <c r="J32" s="41"/>
    </row>
    <row r="33" spans="1:10">
      <c r="A33" s="1" t="s">
        <v>27</v>
      </c>
      <c r="B33" s="13" t="s">
        <v>27</v>
      </c>
      <c r="C33" s="1" t="s">
        <v>12</v>
      </c>
      <c r="D33" s="434"/>
      <c r="E33" s="434">
        <v>0</v>
      </c>
      <c r="F33" s="434">
        <v>0</v>
      </c>
      <c r="G33" s="451">
        <v>0</v>
      </c>
      <c r="H33" s="435">
        <v>12000000</v>
      </c>
      <c r="I33" s="14">
        <f>H33/H36</f>
        <v>1.0980251068794683E-3</v>
      </c>
      <c r="J33" s="40"/>
    </row>
    <row r="34" spans="1:10">
      <c r="A34" s="1" t="s">
        <v>27</v>
      </c>
      <c r="C34" s="1" t="s">
        <v>13</v>
      </c>
      <c r="D34" s="451"/>
      <c r="E34" s="451">
        <v>0</v>
      </c>
      <c r="F34" s="451">
        <v>0</v>
      </c>
      <c r="G34" s="451">
        <v>0</v>
      </c>
      <c r="H34" s="438">
        <v>7566658.6599999955</v>
      </c>
      <c r="I34" s="37">
        <f>H34/H37</f>
        <v>1.4645463141956204E-3</v>
      </c>
      <c r="J34" s="41"/>
    </row>
    <row r="35" spans="1:10" ht="7.5" customHeight="1">
      <c r="D35" s="451"/>
      <c r="E35" s="451"/>
      <c r="F35" s="451"/>
      <c r="G35" s="451"/>
      <c r="H35" s="438"/>
      <c r="I35" s="18"/>
      <c r="J35" s="18"/>
    </row>
    <row r="36" spans="1:10">
      <c r="B36" s="42" t="s">
        <v>7</v>
      </c>
      <c r="C36" s="42" t="s">
        <v>12</v>
      </c>
      <c r="D36" s="452">
        <f>D29+D31+D32+D33</f>
        <v>2701578985.3363175</v>
      </c>
      <c r="E36" s="452">
        <f>E29+E31+E32+E33</f>
        <v>5236402432.9420109</v>
      </c>
      <c r="F36" s="452">
        <f>F29+F31+F32+F33</f>
        <v>1385344484.3367674</v>
      </c>
      <c r="G36" s="452">
        <f>G29+G31+G32+G33</f>
        <v>1139626571.9294159</v>
      </c>
      <c r="H36" s="453">
        <f>H29+H31+H33</f>
        <v>10928711852.594511</v>
      </c>
      <c r="I36" s="43"/>
      <c r="J36" s="43"/>
    </row>
    <row r="37" spans="1:10">
      <c r="B37" s="42"/>
      <c r="C37" s="42" t="s">
        <v>13</v>
      </c>
      <c r="D37" s="452">
        <f>D30+D34</f>
        <v>1529673438.107517</v>
      </c>
      <c r="E37" s="452">
        <f>E30+E34</f>
        <v>2529199972.7597322</v>
      </c>
      <c r="F37" s="452">
        <f>F30+F34</f>
        <v>588458097.78569031</v>
      </c>
      <c r="G37" s="452">
        <f>G30+G34</f>
        <v>511656544.311777</v>
      </c>
      <c r="H37" s="452">
        <f>H30+H34</f>
        <v>5166554711.6247168</v>
      </c>
      <c r="I37" s="43"/>
      <c r="J37" s="43"/>
    </row>
    <row r="38" spans="1:10">
      <c r="D38" s="44"/>
    </row>
    <row r="39" spans="1:10">
      <c r="C39" s="1" t="s">
        <v>28</v>
      </c>
      <c r="D39" s="45">
        <f>+D37/H37</f>
        <v>0.29607224223635165</v>
      </c>
      <c r="E39" s="45">
        <f>+E37/H37</f>
        <v>0.48953318292924447</v>
      </c>
      <c r="F39" s="45">
        <f>+F37/H37</f>
        <v>0.11389758371505544</v>
      </c>
      <c r="G39" s="45">
        <f>+G37/H37</f>
        <v>9.9032444805152817E-2</v>
      </c>
    </row>
    <row r="40" spans="1:10">
      <c r="D40" s="46"/>
      <c r="E40" s="47"/>
      <c r="F40" s="47"/>
      <c r="G40" s="47"/>
      <c r="H40" s="47"/>
    </row>
    <row r="41" spans="1:10">
      <c r="D41" s="45"/>
      <c r="E41" s="48"/>
      <c r="F41" s="48"/>
      <c r="G41" s="48"/>
    </row>
    <row r="42" spans="1:10">
      <c r="D42" s="47"/>
      <c r="E42" s="47"/>
      <c r="F42" s="47"/>
      <c r="G42" s="47"/>
      <c r="H42" s="47"/>
    </row>
    <row r="45" spans="1:10">
      <c r="C45" s="19"/>
    </row>
    <row r="46" spans="1:10">
      <c r="E46" s="49"/>
      <c r="G46" s="19"/>
    </row>
    <row r="47" spans="1:10">
      <c r="H47" s="50"/>
    </row>
    <row r="49" spans="4:8">
      <c r="D49" s="47"/>
      <c r="E49" s="47"/>
      <c r="F49" s="47"/>
      <c r="G49" s="47"/>
      <c r="H49" s="47"/>
    </row>
    <row r="50" spans="4:8">
      <c r="D50" s="47"/>
      <c r="E50" s="47"/>
      <c r="F50" s="47"/>
      <c r="G50" s="47"/>
      <c r="H50" s="47"/>
    </row>
  </sheetData>
  <mergeCells count="2">
    <mergeCell ref="B8:B9"/>
    <mergeCell ref="B23:B2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235C-2160-4425-9D3A-4CFF16911A13}">
  <dimension ref="A1:E42"/>
  <sheetViews>
    <sheetView topLeftCell="A10" workbookViewId="0">
      <selection activeCell="B43" sqref="B43"/>
    </sheetView>
  </sheetViews>
  <sheetFormatPr defaultRowHeight="14.25"/>
  <cols>
    <col min="1" max="1" width="50.75" style="346" customWidth="1"/>
    <col min="2" max="2" width="36.5" style="346" customWidth="1"/>
    <col min="3" max="3" width="22.375" style="346" customWidth="1"/>
    <col min="4" max="4" width="14.25" customWidth="1"/>
  </cols>
  <sheetData>
    <row r="1" spans="1:3" ht="15.75">
      <c r="A1" s="429" t="s">
        <v>396</v>
      </c>
    </row>
    <row r="2" spans="1:3">
      <c r="B2" s="355"/>
      <c r="C2" s="355"/>
    </row>
    <row r="3" spans="1:3">
      <c r="A3" s="356" t="s">
        <v>325</v>
      </c>
      <c r="B3" s="482" t="s">
        <v>326</v>
      </c>
      <c r="C3" s="483" t="s">
        <v>31</v>
      </c>
    </row>
    <row r="4" spans="1:3" ht="6.6" customHeight="1">
      <c r="A4" s="357"/>
      <c r="B4" s="357"/>
      <c r="C4" s="357"/>
    </row>
    <row r="5" spans="1:3">
      <c r="A5" s="473" t="s">
        <v>397</v>
      </c>
      <c r="B5" s="475" t="s">
        <v>68</v>
      </c>
      <c r="C5" s="479">
        <v>44633900</v>
      </c>
    </row>
    <row r="6" spans="1:3">
      <c r="A6" s="359"/>
      <c r="B6" s="476" t="s">
        <v>131</v>
      </c>
      <c r="C6" s="477">
        <v>2157497.2999999998</v>
      </c>
    </row>
    <row r="7" spans="1:3">
      <c r="A7" s="360"/>
      <c r="B7" s="361" t="s">
        <v>328</v>
      </c>
      <c r="C7" s="362">
        <v>46791397.299999997</v>
      </c>
    </row>
    <row r="8" spans="1:3" ht="6.6" customHeight="1">
      <c r="A8" s="357"/>
      <c r="B8" s="357"/>
      <c r="C8" s="357"/>
    </row>
    <row r="9" spans="1:3">
      <c r="A9" s="473" t="s">
        <v>398</v>
      </c>
      <c r="B9" s="358" t="s">
        <v>173</v>
      </c>
      <c r="C9" s="366">
        <v>4604829.21</v>
      </c>
    </row>
    <row r="10" spans="1:3">
      <c r="A10" s="474"/>
      <c r="B10" s="358" t="s">
        <v>128</v>
      </c>
      <c r="C10" s="366">
        <v>3111349.04</v>
      </c>
    </row>
    <row r="11" spans="1:3">
      <c r="A11" s="360"/>
      <c r="B11" s="361" t="s">
        <v>328</v>
      </c>
      <c r="C11" s="362">
        <f>SUM(C9:C10)</f>
        <v>7716178.25</v>
      </c>
    </row>
    <row r="12" spans="1:3" ht="6.6" customHeight="1">
      <c r="A12" s="360"/>
      <c r="B12" s="357"/>
      <c r="C12" s="357"/>
    </row>
    <row r="13" spans="1:3" ht="25.5">
      <c r="A13" s="473" t="s">
        <v>354</v>
      </c>
      <c r="B13" s="478" t="s">
        <v>155</v>
      </c>
      <c r="C13" s="480">
        <v>3892459</v>
      </c>
    </row>
    <row r="14" spans="1:3">
      <c r="A14" s="360"/>
      <c r="B14" s="361" t="s">
        <v>328</v>
      </c>
      <c r="C14" s="362">
        <v>3892459</v>
      </c>
    </row>
    <row r="15" spans="1:3" ht="6.6" customHeight="1">
      <c r="A15" s="360"/>
      <c r="B15" s="357"/>
      <c r="C15" s="357"/>
    </row>
    <row r="16" spans="1:3">
      <c r="A16" s="473" t="s">
        <v>355</v>
      </c>
      <c r="B16" s="475" t="s">
        <v>151</v>
      </c>
      <c r="C16" s="479">
        <v>171632.75</v>
      </c>
    </row>
    <row r="17" spans="1:5">
      <c r="A17" s="359"/>
      <c r="B17" s="358" t="s">
        <v>135</v>
      </c>
      <c r="C17" s="366">
        <v>165075</v>
      </c>
    </row>
    <row r="18" spans="1:5">
      <c r="A18" s="359"/>
      <c r="B18" s="358" t="s">
        <v>155</v>
      </c>
      <c r="C18" s="366">
        <v>137500</v>
      </c>
    </row>
    <row r="19" spans="1:5">
      <c r="A19" s="359"/>
      <c r="B19" s="358" t="s">
        <v>334</v>
      </c>
      <c r="C19" s="366">
        <v>134500</v>
      </c>
    </row>
    <row r="20" spans="1:5">
      <c r="A20" s="359"/>
      <c r="B20" s="358" t="s">
        <v>125</v>
      </c>
      <c r="C20" s="366">
        <v>125670</v>
      </c>
    </row>
    <row r="21" spans="1:5">
      <c r="A21" s="359"/>
      <c r="B21" s="358" t="s">
        <v>139</v>
      </c>
      <c r="C21" s="366">
        <v>100000</v>
      </c>
    </row>
    <row r="22" spans="1:5">
      <c r="A22" s="359"/>
      <c r="B22" s="358" t="s">
        <v>126</v>
      </c>
      <c r="C22" s="366">
        <v>87134</v>
      </c>
    </row>
    <row r="23" spans="1:5">
      <c r="A23" s="359"/>
      <c r="B23" s="476" t="s">
        <v>347</v>
      </c>
      <c r="C23" s="477">
        <v>60705</v>
      </c>
    </row>
    <row r="24" spans="1:5">
      <c r="A24" s="357"/>
      <c r="B24" s="361" t="s">
        <v>328</v>
      </c>
      <c r="C24" s="362">
        <v>982216.75</v>
      </c>
    </row>
    <row r="25" spans="1:5" ht="6.6" customHeight="1">
      <c r="A25" s="360"/>
      <c r="B25" s="357"/>
      <c r="C25" s="357"/>
    </row>
    <row r="26" spans="1:5">
      <c r="A26" s="473" t="s">
        <v>399</v>
      </c>
      <c r="B26" s="475" t="s">
        <v>166</v>
      </c>
      <c r="C26" s="479">
        <v>349650.35</v>
      </c>
      <c r="E26" s="121"/>
    </row>
    <row r="27" spans="1:5">
      <c r="A27" s="359"/>
      <c r="B27" s="358" t="s">
        <v>126</v>
      </c>
      <c r="C27" s="366">
        <v>229701</v>
      </c>
      <c r="E27" s="121"/>
    </row>
    <row r="28" spans="1:5">
      <c r="A28" s="359"/>
      <c r="B28" s="476" t="s">
        <v>135</v>
      </c>
      <c r="C28" s="477">
        <v>170400</v>
      </c>
      <c r="E28" s="121"/>
    </row>
    <row r="29" spans="1:5">
      <c r="A29" s="360"/>
      <c r="B29" s="361" t="s">
        <v>328</v>
      </c>
      <c r="C29" s="362">
        <v>749751.35</v>
      </c>
    </row>
    <row r="30" spans="1:5" ht="6.6" customHeight="1">
      <c r="A30" s="360"/>
      <c r="B30" s="357"/>
      <c r="C30" s="357"/>
    </row>
    <row r="31" spans="1:5">
      <c r="A31" s="473" t="s">
        <v>358</v>
      </c>
      <c r="B31" s="475" t="s">
        <v>135</v>
      </c>
      <c r="C31" s="479">
        <v>375532</v>
      </c>
      <c r="D31" s="121"/>
      <c r="E31" s="310"/>
    </row>
    <row r="32" spans="1:5">
      <c r="A32" s="359"/>
      <c r="B32" s="358" t="s">
        <v>124</v>
      </c>
      <c r="C32" s="366">
        <v>210356.77</v>
      </c>
      <c r="D32" s="121"/>
      <c r="E32" s="310"/>
    </row>
    <row r="33" spans="1:5">
      <c r="A33" s="359"/>
      <c r="B33" s="476" t="s">
        <v>156</v>
      </c>
      <c r="C33" s="477">
        <v>116458.26</v>
      </c>
      <c r="D33" s="121"/>
      <c r="E33" s="310"/>
    </row>
    <row r="34" spans="1:5">
      <c r="A34" s="360"/>
      <c r="B34" s="361" t="s">
        <v>328</v>
      </c>
      <c r="C34" s="362">
        <v>702347.03</v>
      </c>
      <c r="D34" s="121"/>
      <c r="E34" s="310"/>
    </row>
    <row r="36" spans="1:5">
      <c r="A36" s="473" t="s">
        <v>346</v>
      </c>
      <c r="B36" s="478" t="s">
        <v>124</v>
      </c>
      <c r="C36" s="480">
        <v>191626.58</v>
      </c>
    </row>
    <row r="37" spans="1:5">
      <c r="B37" s="361" t="s">
        <v>328</v>
      </c>
      <c r="C37" s="362">
        <v>191626.58</v>
      </c>
    </row>
    <row r="38" spans="1:5" ht="6.6" customHeight="1"/>
    <row r="39" spans="1:5">
      <c r="A39" s="363" t="s">
        <v>260</v>
      </c>
      <c r="B39" s="363"/>
      <c r="C39" s="364">
        <v>61025976.259999998</v>
      </c>
    </row>
    <row r="40" spans="1:5">
      <c r="A40" s="357" t="s">
        <v>360</v>
      </c>
      <c r="B40" s="357"/>
      <c r="C40" s="357"/>
    </row>
    <row r="41" spans="1:5">
      <c r="A41" s="357"/>
      <c r="B41" s="357"/>
      <c r="C41" s="357"/>
    </row>
    <row r="42" spans="1:5">
      <c r="B42" s="357"/>
      <c r="C42" s="35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5C13-D9D6-4A52-A83F-CFF1AB89167A}">
  <dimension ref="A2:K90"/>
  <sheetViews>
    <sheetView topLeftCell="A7" workbookViewId="0">
      <selection activeCell="F20" sqref="F20"/>
    </sheetView>
  </sheetViews>
  <sheetFormatPr defaultColWidth="7.75" defaultRowHeight="14.25"/>
  <cols>
    <col min="1" max="1" width="26.375" style="256" customWidth="1"/>
    <col min="2" max="2" width="53.75" style="256" customWidth="1"/>
    <col min="3" max="3" width="14.625" style="256" bestFit="1" customWidth="1"/>
    <col min="4" max="4" width="10.5" style="256" customWidth="1"/>
    <col min="5" max="5" width="9.625" style="256" customWidth="1"/>
    <col min="6" max="6" width="8.625" style="256" customWidth="1"/>
    <col min="7" max="7" width="14.625" style="256" customWidth="1"/>
    <col min="8" max="8" width="7.75" style="256"/>
    <col min="9" max="9" width="14.5" style="256" customWidth="1"/>
    <col min="10" max="10" width="13.375" style="256" customWidth="1"/>
    <col min="11" max="11" width="17.125" style="256" customWidth="1"/>
    <col min="12" max="16384" width="7.75" style="256"/>
  </cols>
  <sheetData>
    <row r="2" spans="1:10" ht="15.75">
      <c r="A2" s="296" t="s">
        <v>400</v>
      </c>
    </row>
    <row r="4" spans="1:10">
      <c r="G4" s="256" t="s">
        <v>401</v>
      </c>
    </row>
    <row r="5" spans="1:10">
      <c r="A5" s="257" t="s">
        <v>402</v>
      </c>
      <c r="B5" s="302"/>
      <c r="C5" s="258"/>
      <c r="D5" s="258"/>
      <c r="E5" s="258"/>
      <c r="F5" s="258"/>
      <c r="G5" s="303">
        <v>485678915.05000001</v>
      </c>
    </row>
    <row r="6" spans="1:10" ht="6.6" customHeight="1">
      <c r="A6" s="277"/>
      <c r="B6" s="278"/>
      <c r="C6" s="279"/>
      <c r="D6" s="280"/>
      <c r="E6" s="280"/>
      <c r="F6" s="280"/>
      <c r="G6" s="297">
        <f>SUM(G5:G5)</f>
        <v>485678915.05000001</v>
      </c>
    </row>
    <row r="7" spans="1:10">
      <c r="A7" s="259" t="s">
        <v>403</v>
      </c>
      <c r="B7" s="260"/>
      <c r="C7" s="258"/>
      <c r="D7" s="260"/>
      <c r="E7" s="260"/>
      <c r="F7" s="260"/>
      <c r="G7" s="260"/>
    </row>
    <row r="8" spans="1:10">
      <c r="A8" s="261"/>
      <c r="C8" s="262" t="str">
        <f>'[1]Exp by region '!A7</f>
        <v>1. Protect</v>
      </c>
      <c r="D8" s="262" t="str">
        <f>'[1]Exp by region '!A8</f>
        <v>2. Respond</v>
      </c>
      <c r="E8" s="262" t="str">
        <f>'[1]Exp by region '!A9</f>
        <v>3. Empower</v>
      </c>
      <c r="F8" s="262" t="str">
        <f>'[1]Exp by region '!A10</f>
        <v>4. Solve</v>
      </c>
      <c r="G8" s="298" t="s">
        <v>404</v>
      </c>
    </row>
    <row r="9" spans="1:10" ht="6.95" customHeight="1">
      <c r="A9" s="261"/>
    </row>
    <row r="10" spans="1:10" ht="15">
      <c r="A10" s="263" t="s">
        <v>15</v>
      </c>
      <c r="B10" s="264"/>
      <c r="C10" s="265"/>
      <c r="D10" s="265"/>
      <c r="E10" s="265"/>
      <c r="F10" s="265"/>
      <c r="G10" s="265"/>
    </row>
    <row r="11" spans="1:10" ht="25.5">
      <c r="A11" s="288" t="s">
        <v>405</v>
      </c>
      <c r="B11" s="290" t="s">
        <v>406</v>
      </c>
      <c r="C11" s="522">
        <v>5000000</v>
      </c>
      <c r="D11" s="522"/>
      <c r="E11" s="522"/>
      <c r="F11" s="522"/>
      <c r="G11" s="523">
        <v>5000000</v>
      </c>
      <c r="I11" s="266"/>
      <c r="J11" s="266"/>
    </row>
    <row r="12" spans="1:10" ht="25.5">
      <c r="A12" s="288" t="s">
        <v>242</v>
      </c>
      <c r="B12" s="290" t="s">
        <v>406</v>
      </c>
      <c r="C12" s="522">
        <v>4116061</v>
      </c>
      <c r="D12" s="522"/>
      <c r="E12" s="522"/>
      <c r="F12" s="522"/>
      <c r="G12" s="523">
        <v>4116061</v>
      </c>
      <c r="I12" s="266"/>
      <c r="J12" s="266"/>
    </row>
    <row r="13" spans="1:10" ht="25.5">
      <c r="A13" s="289" t="s">
        <v>407</v>
      </c>
      <c r="B13" s="291" t="s">
        <v>406</v>
      </c>
      <c r="C13" s="524">
        <v>8376667</v>
      </c>
      <c r="D13" s="524"/>
      <c r="E13" s="524"/>
      <c r="F13" s="524"/>
      <c r="G13" s="523">
        <v>8376667</v>
      </c>
      <c r="I13" s="266"/>
      <c r="J13" s="266"/>
    </row>
    <row r="14" spans="1:10">
      <c r="A14" s="510" t="s">
        <v>328</v>
      </c>
      <c r="B14" s="281"/>
      <c r="C14" s="525">
        <v>17492728</v>
      </c>
      <c r="D14" s="526">
        <v>0</v>
      </c>
      <c r="E14" s="526">
        <v>0</v>
      </c>
      <c r="F14" s="526">
        <v>0</v>
      </c>
      <c r="G14" s="527">
        <v>17492728</v>
      </c>
      <c r="I14" s="266"/>
      <c r="J14" s="266"/>
    </row>
    <row r="15" spans="1:10">
      <c r="A15" s="267"/>
      <c r="B15" s="268"/>
      <c r="C15" s="269"/>
      <c r="D15" s="269"/>
      <c r="E15" s="269"/>
      <c r="F15" s="269"/>
      <c r="G15" s="269"/>
      <c r="I15" s="266"/>
      <c r="J15" s="266"/>
    </row>
    <row r="16" spans="1:10" ht="15">
      <c r="A16" s="263" t="s">
        <v>18</v>
      </c>
      <c r="B16" s="270"/>
      <c r="C16" s="271"/>
      <c r="D16" s="271"/>
      <c r="E16" s="271"/>
      <c r="F16" s="271"/>
      <c r="G16" s="271"/>
      <c r="I16" s="266"/>
      <c r="J16" s="266"/>
    </row>
    <row r="17" spans="1:10">
      <c r="A17" s="289" t="s">
        <v>408</v>
      </c>
      <c r="B17" s="292" t="s">
        <v>409</v>
      </c>
      <c r="C17" s="528">
        <v>14426809</v>
      </c>
      <c r="D17" s="528"/>
      <c r="E17" s="528"/>
      <c r="F17" s="528"/>
      <c r="G17" s="529">
        <v>14426809</v>
      </c>
      <c r="I17" s="266"/>
      <c r="J17" s="266"/>
    </row>
    <row r="18" spans="1:10">
      <c r="A18" s="511" t="s">
        <v>328</v>
      </c>
      <c r="B18" s="284"/>
      <c r="C18" s="531">
        <v>14426809</v>
      </c>
      <c r="D18" s="530">
        <v>0</v>
      </c>
      <c r="E18" s="530">
        <v>0</v>
      </c>
      <c r="F18" s="530">
        <v>0</v>
      </c>
      <c r="G18" s="532">
        <v>14426809</v>
      </c>
      <c r="I18" s="266"/>
      <c r="J18" s="266"/>
    </row>
    <row r="19" spans="1:10" ht="6.95" customHeight="1">
      <c r="A19" s="282"/>
      <c r="B19" s="283"/>
      <c r="C19" s="285"/>
      <c r="D19" s="272"/>
      <c r="E19" s="286"/>
      <c r="F19" s="287"/>
      <c r="G19" s="301"/>
      <c r="I19" s="266"/>
      <c r="J19" s="266"/>
    </row>
    <row r="20" spans="1:10">
      <c r="A20" s="293" t="s">
        <v>410</v>
      </c>
      <c r="B20" s="294"/>
      <c r="C20" s="295">
        <f>+C14+C18</f>
        <v>31919537</v>
      </c>
      <c r="D20" s="295">
        <f t="shared" ref="D20:G20" si="0">+D14+D18</f>
        <v>0</v>
      </c>
      <c r="E20" s="295">
        <f t="shared" si="0"/>
        <v>0</v>
      </c>
      <c r="F20" s="295">
        <f t="shared" si="0"/>
        <v>0</v>
      </c>
      <c r="G20" s="295">
        <f t="shared" si="0"/>
        <v>31919537</v>
      </c>
      <c r="I20" s="266"/>
      <c r="J20" s="266"/>
    </row>
    <row r="21" spans="1:10" ht="6.6" customHeight="1">
      <c r="A21" s="273"/>
      <c r="B21" s="274"/>
      <c r="C21" s="274"/>
      <c r="D21" s="274"/>
      <c r="E21" s="274"/>
      <c r="F21" s="274"/>
      <c r="G21" s="274"/>
      <c r="I21" s="266"/>
      <c r="J21" s="266"/>
    </row>
    <row r="22" spans="1:10" ht="20.65" customHeight="1">
      <c r="A22" s="299" t="s">
        <v>411</v>
      </c>
      <c r="B22" s="161"/>
      <c r="C22" s="161"/>
      <c r="D22" s="161"/>
      <c r="E22" s="161"/>
      <c r="F22" s="161"/>
      <c r="G22" s="300">
        <f>+G5-G20</f>
        <v>453759378.05000001</v>
      </c>
      <c r="I22" s="266"/>
      <c r="J22" s="266"/>
    </row>
    <row r="23" spans="1:10" ht="20.65" customHeight="1">
      <c r="A23" s="276"/>
      <c r="I23" s="266"/>
      <c r="J23" s="266"/>
    </row>
    <row r="24" spans="1:10" ht="24" customHeight="1">
      <c r="I24" s="266"/>
      <c r="J24" s="266"/>
    </row>
    <row r="25" spans="1:10" ht="24" customHeight="1">
      <c r="I25" s="266"/>
      <c r="J25" s="266"/>
    </row>
    <row r="26" spans="1:10" ht="20.65" customHeight="1">
      <c r="I26" s="266"/>
      <c r="J26" s="266"/>
    </row>
    <row r="27" spans="1:10" ht="20.65" customHeight="1">
      <c r="I27" s="266"/>
      <c r="J27" s="266"/>
    </row>
    <row r="28" spans="1:10" ht="24" customHeight="1">
      <c r="I28" s="266"/>
      <c r="J28" s="266"/>
    </row>
    <row r="29" spans="1:10" ht="24" customHeight="1">
      <c r="I29" s="266"/>
      <c r="J29" s="266"/>
    </row>
    <row r="30" spans="1:10" ht="24" customHeight="1">
      <c r="I30" s="266"/>
      <c r="J30" s="266"/>
    </row>
    <row r="31" spans="1:10" ht="24" customHeight="1">
      <c r="I31" s="266"/>
      <c r="J31" s="266"/>
    </row>
    <row r="32" spans="1:10" ht="24" customHeight="1">
      <c r="I32" s="266"/>
      <c r="J32" s="266"/>
    </row>
    <row r="33" spans="9:10" ht="24" customHeight="1">
      <c r="I33" s="266"/>
      <c r="J33" s="266"/>
    </row>
    <row r="34" spans="9:10" ht="24" customHeight="1">
      <c r="I34" s="266"/>
      <c r="J34" s="266"/>
    </row>
    <row r="35" spans="9:10" ht="7.5" customHeight="1">
      <c r="I35" s="266"/>
      <c r="J35" s="266"/>
    </row>
    <row r="36" spans="9:10" ht="7.5" customHeight="1">
      <c r="I36" s="266"/>
      <c r="J36" s="266"/>
    </row>
    <row r="37" spans="9:10" ht="7.5" customHeight="1">
      <c r="I37" s="266"/>
      <c r="J37" s="266"/>
    </row>
    <row r="38" spans="9:10">
      <c r="I38" s="266"/>
      <c r="J38" s="266"/>
    </row>
    <row r="39" spans="9:10" ht="24" customHeight="1">
      <c r="I39" s="266"/>
      <c r="J39" s="266"/>
    </row>
    <row r="40" spans="9:10" ht="24" customHeight="1">
      <c r="I40" s="266"/>
      <c r="J40" s="266"/>
    </row>
    <row r="41" spans="9:10" ht="22.5" customHeight="1">
      <c r="I41" s="266"/>
      <c r="J41" s="266"/>
    </row>
    <row r="42" spans="9:10" ht="22.5" customHeight="1">
      <c r="I42" s="266"/>
      <c r="J42" s="266"/>
    </row>
    <row r="43" spans="9:10">
      <c r="I43" s="266"/>
      <c r="J43" s="266"/>
    </row>
    <row r="44" spans="9:10" ht="24" customHeight="1">
      <c r="I44" s="266"/>
      <c r="J44" s="266"/>
    </row>
    <row r="45" spans="9:10" ht="24" customHeight="1">
      <c r="I45" s="266"/>
      <c r="J45" s="266"/>
    </row>
    <row r="46" spans="9:10" ht="24" customHeight="1">
      <c r="I46" s="266"/>
      <c r="J46" s="266"/>
    </row>
    <row r="47" spans="9:10" ht="24" customHeight="1">
      <c r="I47" s="266"/>
      <c r="J47" s="266"/>
    </row>
    <row r="48" spans="9:10" ht="24" customHeight="1">
      <c r="I48" s="266"/>
      <c r="J48" s="266"/>
    </row>
    <row r="49" spans="9:10" ht="24" customHeight="1">
      <c r="I49" s="266"/>
      <c r="J49" s="266"/>
    </row>
    <row r="50" spans="9:10" ht="24" customHeight="1">
      <c r="I50" s="266"/>
      <c r="J50" s="266"/>
    </row>
    <row r="51" spans="9:10" ht="24" customHeight="1">
      <c r="I51" s="266"/>
      <c r="J51" s="266"/>
    </row>
    <row r="52" spans="9:10" ht="24" customHeight="1">
      <c r="I52" s="266"/>
      <c r="J52" s="266"/>
    </row>
    <row r="53" spans="9:10" ht="24" customHeight="1">
      <c r="I53" s="266"/>
      <c r="J53" s="266"/>
    </row>
    <row r="54" spans="9:10" ht="24" customHeight="1">
      <c r="I54" s="266"/>
      <c r="J54" s="266"/>
    </row>
    <row r="55" spans="9:10" ht="24" customHeight="1">
      <c r="I55" s="266"/>
      <c r="J55" s="266"/>
    </row>
    <row r="56" spans="9:10" ht="24" customHeight="1">
      <c r="I56" s="266"/>
      <c r="J56" s="266"/>
    </row>
    <row r="57" spans="9:10">
      <c r="I57" s="266"/>
      <c r="J57" s="266"/>
    </row>
    <row r="58" spans="9:10" ht="9.75" customHeight="1">
      <c r="I58" s="266"/>
      <c r="J58" s="266"/>
    </row>
    <row r="59" spans="9:10">
      <c r="I59" s="266"/>
      <c r="J59" s="266"/>
    </row>
    <row r="60" spans="9:10" ht="24" customHeight="1">
      <c r="I60" s="266"/>
      <c r="J60" s="266"/>
    </row>
    <row r="61" spans="9:10" ht="24" customHeight="1">
      <c r="I61" s="266"/>
      <c r="J61" s="266"/>
    </row>
    <row r="62" spans="9:10" ht="24" customHeight="1">
      <c r="I62" s="266"/>
      <c r="J62" s="266"/>
    </row>
    <row r="63" spans="9:10" ht="24" customHeight="1">
      <c r="I63" s="266"/>
      <c r="J63" s="266"/>
    </row>
    <row r="64" spans="9:10" ht="24" customHeight="1">
      <c r="I64" s="266"/>
      <c r="J64" s="266"/>
    </row>
    <row r="65" spans="9:10" ht="24" customHeight="1">
      <c r="I65" s="266"/>
      <c r="J65" s="266"/>
    </row>
    <row r="66" spans="9:10" ht="24" customHeight="1">
      <c r="I66" s="266"/>
      <c r="J66" s="266"/>
    </row>
    <row r="67" spans="9:10" ht="24" customHeight="1">
      <c r="I67" s="266"/>
      <c r="J67" s="266"/>
    </row>
    <row r="68" spans="9:10" ht="24" customHeight="1">
      <c r="I68" s="266"/>
      <c r="J68" s="266"/>
    </row>
    <row r="69" spans="9:10" ht="24" customHeight="1">
      <c r="I69" s="266"/>
      <c r="J69" s="266"/>
    </row>
    <row r="70" spans="9:10" ht="24" customHeight="1">
      <c r="I70" s="266"/>
      <c r="J70" s="266"/>
    </row>
    <row r="71" spans="9:10" ht="24" customHeight="1">
      <c r="I71" s="266"/>
      <c r="J71" s="266"/>
    </row>
    <row r="72" spans="9:10" ht="24" customHeight="1">
      <c r="I72" s="266"/>
      <c r="J72" s="266"/>
    </row>
    <row r="73" spans="9:10" ht="18.75" customHeight="1">
      <c r="I73" s="266"/>
      <c r="J73" s="266"/>
    </row>
    <row r="74" spans="9:10" ht="12" customHeight="1">
      <c r="I74" s="266"/>
      <c r="J74" s="266"/>
    </row>
    <row r="75" spans="9:10" ht="12" customHeight="1">
      <c r="I75" s="266"/>
      <c r="J75" s="266"/>
    </row>
    <row r="76" spans="9:10" ht="12" customHeight="1">
      <c r="I76" s="266"/>
      <c r="J76" s="266"/>
    </row>
    <row r="77" spans="9:10" ht="12" customHeight="1">
      <c r="I77" s="266"/>
      <c r="J77" s="266"/>
    </row>
    <row r="78" spans="9:10" ht="24" customHeight="1">
      <c r="I78" s="266"/>
      <c r="J78" s="266"/>
    </row>
    <row r="79" spans="9:10" ht="24" customHeight="1">
      <c r="I79" s="266"/>
      <c r="J79" s="266"/>
    </row>
    <row r="80" spans="9:10" ht="24" customHeight="1">
      <c r="I80" s="266"/>
      <c r="J80" s="266"/>
    </row>
    <row r="81" spans="9:11" ht="24" customHeight="1">
      <c r="I81" s="266"/>
      <c r="J81" s="266"/>
    </row>
    <row r="82" spans="9:11" ht="24" customHeight="1">
      <c r="I82" s="266"/>
      <c r="J82" s="266"/>
    </row>
    <row r="83" spans="9:11" ht="19.5" customHeight="1">
      <c r="I83" s="266"/>
      <c r="J83" s="266"/>
    </row>
    <row r="84" spans="9:11" ht="18.75" customHeight="1">
      <c r="I84" s="266"/>
      <c r="J84" s="266"/>
    </row>
    <row r="85" spans="9:11" ht="12" customHeight="1">
      <c r="I85" s="266"/>
      <c r="J85" s="266"/>
    </row>
    <row r="86" spans="9:11" ht="12" customHeight="1">
      <c r="I86" s="266"/>
      <c r="J86" s="266"/>
    </row>
    <row r="87" spans="9:11">
      <c r="I87" s="266"/>
      <c r="J87" s="266"/>
      <c r="K87" s="266"/>
    </row>
    <row r="88" spans="9:11" ht="7.15" customHeight="1">
      <c r="I88" s="266"/>
      <c r="J88" s="266"/>
    </row>
    <row r="89" spans="9:11">
      <c r="I89" s="266"/>
      <c r="J89" s="266"/>
      <c r="K89" s="275"/>
    </row>
    <row r="90" spans="9:11">
      <c r="J90" s="26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B813-889C-4B2C-A8FA-F94281C3E06E}">
  <dimension ref="A1:B23"/>
  <sheetViews>
    <sheetView workbookViewId="0">
      <selection activeCell="E28" sqref="E28"/>
    </sheetView>
  </sheetViews>
  <sheetFormatPr defaultRowHeight="14.25"/>
  <cols>
    <col min="1" max="1" width="41.75" style="346" customWidth="1"/>
    <col min="2" max="2" width="22.125" style="346" customWidth="1"/>
  </cols>
  <sheetData>
    <row r="1" spans="1:2" ht="15.75">
      <c r="A1" s="372" t="s">
        <v>412</v>
      </c>
    </row>
    <row r="2" spans="1:2">
      <c r="B2" s="373"/>
    </row>
    <row r="3" spans="1:2">
      <c r="A3" s="356" t="s">
        <v>120</v>
      </c>
      <c r="B3" s="365" t="s">
        <v>31</v>
      </c>
    </row>
    <row r="4" spans="1:2" ht="6.6" customHeight="1"/>
    <row r="5" spans="1:2">
      <c r="A5" s="358" t="s">
        <v>125</v>
      </c>
      <c r="B5" s="366">
        <v>3000000</v>
      </c>
    </row>
    <row r="6" spans="1:2">
      <c r="A6" s="358" t="s">
        <v>140</v>
      </c>
      <c r="B6" s="366">
        <v>1620028.4300000002</v>
      </c>
    </row>
    <row r="7" spans="1:2">
      <c r="A7" s="358" t="s">
        <v>124</v>
      </c>
      <c r="B7" s="366">
        <v>689399.2</v>
      </c>
    </row>
    <row r="8" spans="1:2">
      <c r="A8" s="358" t="s">
        <v>167</v>
      </c>
      <c r="B8" s="366">
        <v>645115</v>
      </c>
    </row>
    <row r="9" spans="1:2">
      <c r="A9" s="358" t="s">
        <v>331</v>
      </c>
      <c r="B9" s="366">
        <v>594899</v>
      </c>
    </row>
    <row r="10" spans="1:2">
      <c r="A10" s="358" t="s">
        <v>193</v>
      </c>
      <c r="B10" s="366">
        <v>432788</v>
      </c>
    </row>
    <row r="11" spans="1:2">
      <c r="A11" s="358" t="s">
        <v>154</v>
      </c>
      <c r="B11" s="366">
        <v>400250</v>
      </c>
    </row>
    <row r="12" spans="1:2">
      <c r="A12" s="358" t="s">
        <v>128</v>
      </c>
      <c r="B12" s="366">
        <v>297883</v>
      </c>
    </row>
    <row r="13" spans="1:2">
      <c r="A13" s="358" t="s">
        <v>137</v>
      </c>
      <c r="B13" s="366">
        <v>289634</v>
      </c>
    </row>
    <row r="14" spans="1:2">
      <c r="A14" s="358" t="s">
        <v>156</v>
      </c>
      <c r="B14" s="366">
        <v>250125</v>
      </c>
    </row>
    <row r="15" spans="1:2">
      <c r="A15" s="358" t="s">
        <v>175</v>
      </c>
      <c r="B15" s="366">
        <v>177120</v>
      </c>
    </row>
    <row r="16" spans="1:2">
      <c r="A16" s="358" t="s">
        <v>166</v>
      </c>
      <c r="B16" s="366">
        <v>174475.5</v>
      </c>
    </row>
    <row r="17" spans="1:2">
      <c r="A17" s="358" t="s">
        <v>155</v>
      </c>
      <c r="B17" s="366">
        <v>166989</v>
      </c>
    </row>
    <row r="18" spans="1:2">
      <c r="A18" s="358" t="s">
        <v>126</v>
      </c>
      <c r="B18" s="366">
        <v>162303</v>
      </c>
    </row>
    <row r="19" spans="1:2">
      <c r="A19" s="358" t="s">
        <v>129</v>
      </c>
      <c r="B19" s="366">
        <v>125967</v>
      </c>
    </row>
    <row r="20" spans="1:2">
      <c r="A20" s="358" t="s">
        <v>163</v>
      </c>
      <c r="B20" s="366">
        <v>107924</v>
      </c>
    </row>
    <row r="21" spans="1:2">
      <c r="A21" s="358" t="s">
        <v>131</v>
      </c>
      <c r="B21" s="366">
        <v>102286.5</v>
      </c>
    </row>
    <row r="22" spans="1:2" ht="6.6" customHeight="1">
      <c r="B22" s="374"/>
    </row>
    <row r="23" spans="1:2" s="368" customFormat="1" ht="12.75">
      <c r="A23" s="363" t="s">
        <v>7</v>
      </c>
      <c r="B23" s="364">
        <v>9237186.6300000008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4F1B-67C9-4490-888E-67C6EDBA7C67}">
  <dimension ref="A1:C96"/>
  <sheetViews>
    <sheetView topLeftCell="A52" workbookViewId="0">
      <selection activeCell="C66" sqref="C66"/>
    </sheetView>
  </sheetViews>
  <sheetFormatPr defaultColWidth="8.125" defaultRowHeight="15"/>
  <cols>
    <col min="1" max="1" width="37.375" style="457" customWidth="1"/>
    <col min="2" max="2" width="97.625" style="457" customWidth="1"/>
    <col min="3" max="3" width="13.875" style="462" bestFit="1" customWidth="1"/>
    <col min="4" max="16384" width="8.125" style="457"/>
  </cols>
  <sheetData>
    <row r="1" spans="1:3" customFormat="1" ht="37.5" customHeight="1">
      <c r="A1" s="557" t="s">
        <v>413</v>
      </c>
      <c r="B1" s="557"/>
      <c r="C1" s="557"/>
    </row>
    <row r="2" spans="1:3" customFormat="1" ht="14.25">
      <c r="C2" s="454" t="s">
        <v>414</v>
      </c>
    </row>
    <row r="3" spans="1:3" customFormat="1" ht="14.25">
      <c r="A3" s="512" t="s">
        <v>120</v>
      </c>
      <c r="B3" s="513" t="s">
        <v>415</v>
      </c>
      <c r="C3" s="514" t="s">
        <v>31</v>
      </c>
    </row>
    <row r="4" spans="1:3" customFormat="1" ht="6.95" customHeight="1">
      <c r="C4" s="455"/>
    </row>
    <row r="5" spans="1:3" customFormat="1" ht="24" customHeight="1">
      <c r="A5" s="558" t="s">
        <v>416</v>
      </c>
      <c r="B5" s="558"/>
      <c r="C5" s="558"/>
    </row>
    <row r="6" spans="1:3" ht="15" customHeight="1">
      <c r="A6" s="456" t="s">
        <v>222</v>
      </c>
      <c r="B6" s="456" t="s">
        <v>417</v>
      </c>
      <c r="C6" s="463">
        <v>120000</v>
      </c>
    </row>
    <row r="7" spans="1:3" ht="15" customHeight="1">
      <c r="A7" s="456" t="s">
        <v>195</v>
      </c>
      <c r="B7" s="456" t="s">
        <v>418</v>
      </c>
      <c r="C7" s="463">
        <v>107100</v>
      </c>
    </row>
    <row r="8" spans="1:3" ht="15" customHeight="1">
      <c r="A8" s="456" t="s">
        <v>208</v>
      </c>
      <c r="B8" s="456" t="s">
        <v>419</v>
      </c>
      <c r="C8" s="463">
        <v>98000</v>
      </c>
    </row>
    <row r="9" spans="1:3" ht="15" customHeight="1">
      <c r="A9" s="456" t="s">
        <v>161</v>
      </c>
      <c r="B9" s="456" t="s">
        <v>420</v>
      </c>
      <c r="C9" s="463">
        <v>57600</v>
      </c>
    </row>
    <row r="10" spans="1:3" ht="15" customHeight="1">
      <c r="A10" s="456" t="s">
        <v>241</v>
      </c>
      <c r="B10" s="456" t="s">
        <v>421</v>
      </c>
      <c r="C10" s="463">
        <v>43612</v>
      </c>
    </row>
    <row r="11" spans="1:3" ht="15" customHeight="1">
      <c r="A11" s="456" t="s">
        <v>177</v>
      </c>
      <c r="B11" s="456" t="s">
        <v>422</v>
      </c>
      <c r="C11" s="463">
        <v>134021.92000000001</v>
      </c>
    </row>
    <row r="12" spans="1:3" ht="15" customHeight="1">
      <c r="A12" s="456" t="s">
        <v>423</v>
      </c>
      <c r="B12" s="456" t="s">
        <v>424</v>
      </c>
      <c r="C12" s="463">
        <v>84000</v>
      </c>
    </row>
    <row r="13" spans="1:3" ht="15" customHeight="1">
      <c r="A13" s="456" t="s">
        <v>187</v>
      </c>
      <c r="B13" s="456" t="s">
        <v>425</v>
      </c>
      <c r="C13" s="463">
        <v>37890.54</v>
      </c>
    </row>
    <row r="14" spans="1:3" ht="15" customHeight="1">
      <c r="A14" s="456" t="s">
        <v>128</v>
      </c>
      <c r="B14" s="456" t="s">
        <v>426</v>
      </c>
      <c r="C14" s="463">
        <v>3221349.04</v>
      </c>
    </row>
    <row r="15" spans="1:3" ht="15" customHeight="1">
      <c r="A15" s="456" t="s">
        <v>151</v>
      </c>
      <c r="B15" s="456" t="s">
        <v>427</v>
      </c>
      <c r="C15" s="463">
        <v>213215</v>
      </c>
    </row>
    <row r="16" spans="1:3" ht="15" customHeight="1">
      <c r="A16" s="456" t="s">
        <v>124</v>
      </c>
      <c r="B16" s="456" t="s">
        <v>428</v>
      </c>
      <c r="C16" s="463">
        <v>330280.97000000003</v>
      </c>
    </row>
    <row r="17" spans="1:3" ht="15" customHeight="1">
      <c r="A17" s="456" t="s">
        <v>237</v>
      </c>
      <c r="B17" s="456" t="s">
        <v>429</v>
      </c>
      <c r="C17" s="463">
        <v>63531.48</v>
      </c>
    </row>
    <row r="18" spans="1:3" ht="15" customHeight="1">
      <c r="A18" s="456" t="s">
        <v>173</v>
      </c>
      <c r="B18" s="456" t="s">
        <v>430</v>
      </c>
      <c r="C18" s="463">
        <v>4964829.21</v>
      </c>
    </row>
    <row r="19" spans="1:3" ht="15" customHeight="1">
      <c r="A19" s="456" t="s">
        <v>142</v>
      </c>
      <c r="B19" s="456" t="s">
        <v>431</v>
      </c>
      <c r="C19" s="463">
        <v>429500</v>
      </c>
    </row>
    <row r="20" spans="1:3" ht="15" customHeight="1">
      <c r="A20" s="456" t="s">
        <v>140</v>
      </c>
      <c r="B20" s="456" t="s">
        <v>432</v>
      </c>
      <c r="C20" s="463">
        <v>37721.953890410965</v>
      </c>
    </row>
    <row r="21" spans="1:3" ht="15" customHeight="1">
      <c r="A21" s="456" t="s">
        <v>223</v>
      </c>
      <c r="B21" s="456" t="s">
        <v>433</v>
      </c>
      <c r="C21" s="463">
        <v>110000</v>
      </c>
    </row>
    <row r="22" spans="1:3" ht="15" customHeight="1">
      <c r="A22" s="456" t="s">
        <v>236</v>
      </c>
      <c r="B22" s="456" t="s">
        <v>434</v>
      </c>
      <c r="C22" s="463">
        <v>33140.46</v>
      </c>
    </row>
    <row r="23" spans="1:3" ht="15" customHeight="1">
      <c r="A23" s="456" t="s">
        <v>165</v>
      </c>
      <c r="B23" s="456" t="s">
        <v>435</v>
      </c>
      <c r="C23" s="463">
        <v>39490</v>
      </c>
    </row>
    <row r="24" spans="1:3" ht="15" customHeight="1">
      <c r="A24" s="456" t="s">
        <v>246</v>
      </c>
      <c r="B24" s="456" t="s">
        <v>436</v>
      </c>
      <c r="C24" s="463">
        <v>34784</v>
      </c>
    </row>
    <row r="25" spans="1:3" ht="15" customHeight="1">
      <c r="A25" s="456" t="s">
        <v>166</v>
      </c>
      <c r="B25" s="456" t="s">
        <v>437</v>
      </c>
      <c r="C25" s="463">
        <v>18104.36</v>
      </c>
    </row>
    <row r="26" spans="1:3" ht="15" customHeight="1">
      <c r="A26" s="456" t="s">
        <v>184</v>
      </c>
      <c r="B26" s="456" t="s">
        <v>438</v>
      </c>
      <c r="C26" s="463">
        <v>53672</v>
      </c>
    </row>
    <row r="27" spans="1:3" ht="15" customHeight="1">
      <c r="A27" s="456" t="s">
        <v>189</v>
      </c>
      <c r="B27" s="456" t="s">
        <v>439</v>
      </c>
      <c r="C27" s="463">
        <v>94229.11</v>
      </c>
    </row>
    <row r="28" spans="1:3" ht="15" customHeight="1">
      <c r="A28" s="456" t="s">
        <v>224</v>
      </c>
      <c r="B28" s="456" t="s">
        <v>440</v>
      </c>
      <c r="C28" s="463">
        <v>23529.42</v>
      </c>
    </row>
    <row r="29" spans="1:3" ht="15" customHeight="1">
      <c r="A29" s="456" t="s">
        <v>135</v>
      </c>
      <c r="B29" s="456" t="s">
        <v>441</v>
      </c>
      <c r="C29" s="463">
        <v>116000</v>
      </c>
    </row>
    <row r="30" spans="1:3" ht="15" customHeight="1">
      <c r="A30" s="456" t="s">
        <v>213</v>
      </c>
      <c r="B30" s="456" t="s">
        <v>442</v>
      </c>
      <c r="C30" s="463">
        <v>66038.16</v>
      </c>
    </row>
    <row r="31" spans="1:3" ht="15" customHeight="1">
      <c r="A31" s="456" t="s">
        <v>203</v>
      </c>
      <c r="B31" s="456" t="s">
        <v>443</v>
      </c>
      <c r="C31" s="463">
        <v>87000</v>
      </c>
    </row>
    <row r="32" spans="1:3" ht="15" customHeight="1">
      <c r="A32" s="456" t="s">
        <v>168</v>
      </c>
      <c r="B32" s="456" t="s">
        <v>444</v>
      </c>
      <c r="C32" s="463">
        <v>680481.61</v>
      </c>
    </row>
    <row r="33" spans="1:3" ht="15" customHeight="1">
      <c r="A33" s="456" t="s">
        <v>156</v>
      </c>
      <c r="B33" s="456" t="s">
        <v>445</v>
      </c>
      <c r="C33" s="463">
        <v>553808.7927945205</v>
      </c>
    </row>
    <row r="34" spans="1:3" ht="15" customHeight="1">
      <c r="A34" s="456" t="s">
        <v>212</v>
      </c>
      <c r="B34" s="456" t="s">
        <v>446</v>
      </c>
      <c r="C34" s="463">
        <v>104561</v>
      </c>
    </row>
    <row r="35" spans="1:3" ht="15" customHeight="1">
      <c r="A35" s="456" t="s">
        <v>233</v>
      </c>
      <c r="B35" s="456" t="s">
        <v>447</v>
      </c>
      <c r="C35" s="463">
        <v>99476</v>
      </c>
    </row>
    <row r="36" spans="1:3" ht="15" customHeight="1">
      <c r="A36" s="456" t="s">
        <v>351</v>
      </c>
      <c r="B36" s="456" t="s">
        <v>448</v>
      </c>
      <c r="C36" s="463">
        <v>363539</v>
      </c>
    </row>
    <row r="37" spans="1:3" ht="15" customHeight="1">
      <c r="A37" s="456" t="s">
        <v>126</v>
      </c>
      <c r="B37" s="456" t="s">
        <v>431</v>
      </c>
      <c r="C37" s="463">
        <v>2259000</v>
      </c>
    </row>
    <row r="38" spans="1:3" ht="15" customHeight="1">
      <c r="A38" s="456" t="s">
        <v>155</v>
      </c>
      <c r="B38" s="456" t="s">
        <v>449</v>
      </c>
      <c r="C38" s="463">
        <v>6841959</v>
      </c>
    </row>
    <row r="39" spans="1:3" ht="15" customHeight="1">
      <c r="A39" s="456" t="s">
        <v>179</v>
      </c>
      <c r="B39" s="456" t="s">
        <v>450</v>
      </c>
      <c r="C39" s="463">
        <v>2526797</v>
      </c>
    </row>
    <row r="40" spans="1:3" ht="15" customHeight="1">
      <c r="A40" s="456" t="s">
        <v>451</v>
      </c>
      <c r="B40" s="456" t="s">
        <v>452</v>
      </c>
      <c r="C40" s="463">
        <v>709524.83</v>
      </c>
    </row>
    <row r="41" spans="1:3" ht="15" customHeight="1">
      <c r="A41" s="456" t="s">
        <v>172</v>
      </c>
      <c r="B41" s="456" t="s">
        <v>453</v>
      </c>
      <c r="C41" s="463">
        <v>249109.55000000002</v>
      </c>
    </row>
    <row r="42" spans="1:3" ht="15" customHeight="1">
      <c r="A42" s="456" t="s">
        <v>160</v>
      </c>
      <c r="B42" s="456" t="s">
        <v>454</v>
      </c>
      <c r="C42" s="463">
        <v>4164976.56</v>
      </c>
    </row>
    <row r="43" spans="1:3" ht="15" customHeight="1">
      <c r="A43" s="456" t="s">
        <v>455</v>
      </c>
      <c r="B43" s="456" t="s">
        <v>441</v>
      </c>
      <c r="C43" s="463">
        <v>600000</v>
      </c>
    </row>
    <row r="44" spans="1:3">
      <c r="A44" s="458"/>
      <c r="B44" s="458"/>
      <c r="C44" s="458"/>
    </row>
    <row r="45" spans="1:3">
      <c r="A45" s="472" t="s">
        <v>456</v>
      </c>
      <c r="B45" s="460"/>
      <c r="C45" s="461">
        <v>29771872.966684934</v>
      </c>
    </row>
    <row r="46" spans="1:3" ht="6" customHeight="1"/>
    <row r="47" spans="1:3">
      <c r="A47" s="464" t="s">
        <v>148</v>
      </c>
      <c r="C47" s="465"/>
    </row>
    <row r="48" spans="1:3">
      <c r="A48" s="236" t="s">
        <v>457</v>
      </c>
      <c r="B48" s="469" t="s">
        <v>458</v>
      </c>
      <c r="C48" s="470">
        <v>114873</v>
      </c>
    </row>
    <row r="49" spans="1:3">
      <c r="A49" s="236" t="s">
        <v>459</v>
      </c>
      <c r="B49" s="469" t="s">
        <v>460</v>
      </c>
      <c r="C49" s="470">
        <v>152000</v>
      </c>
    </row>
    <row r="50" spans="1:3">
      <c r="A50" s="236" t="s">
        <v>461</v>
      </c>
      <c r="B50" s="469" t="s">
        <v>462</v>
      </c>
      <c r="C50" s="470">
        <v>90833</v>
      </c>
    </row>
    <row r="51" spans="1:3">
      <c r="A51" s="236" t="s">
        <v>463</v>
      </c>
      <c r="B51" s="469" t="s">
        <v>464</v>
      </c>
      <c r="C51" s="470">
        <v>6411456</v>
      </c>
    </row>
    <row r="52" spans="1:3">
      <c r="A52" s="236" t="s">
        <v>465</v>
      </c>
      <c r="B52" s="469" t="s">
        <v>466</v>
      </c>
      <c r="C52" s="470">
        <v>99650</v>
      </c>
    </row>
    <row r="53" spans="1:3">
      <c r="A53" s="236" t="s">
        <v>467</v>
      </c>
      <c r="B53" s="469" t="s">
        <v>468</v>
      </c>
      <c r="C53" s="470">
        <v>748500</v>
      </c>
    </row>
    <row r="54" spans="1:3">
      <c r="A54" s="236" t="s">
        <v>469</v>
      </c>
      <c r="B54" s="469" t="s">
        <v>470</v>
      </c>
      <c r="C54" s="470">
        <v>1660438</v>
      </c>
    </row>
    <row r="55" spans="1:3">
      <c r="A55" s="236" t="s">
        <v>471</v>
      </c>
      <c r="B55" s="469" t="s">
        <v>472</v>
      </c>
      <c r="C55" s="470">
        <v>10246243</v>
      </c>
    </row>
    <row r="56" spans="1:3">
      <c r="A56" s="236" t="s">
        <v>473</v>
      </c>
      <c r="B56" s="469" t="s">
        <v>474</v>
      </c>
      <c r="C56" s="470">
        <v>74205</v>
      </c>
    </row>
    <row r="57" spans="1:3">
      <c r="A57" s="236" t="s">
        <v>475</v>
      </c>
      <c r="B57" s="469" t="s">
        <v>476</v>
      </c>
      <c r="C57" s="470">
        <v>184673</v>
      </c>
    </row>
    <row r="58" spans="1:3">
      <c r="A58" s="236" t="s">
        <v>477</v>
      </c>
      <c r="B58" s="469" t="s">
        <v>478</v>
      </c>
      <c r="C58" s="470">
        <v>19036</v>
      </c>
    </row>
    <row r="59" spans="1:3">
      <c r="A59" s="236" t="s">
        <v>479</v>
      </c>
      <c r="B59" s="469" t="s">
        <v>480</v>
      </c>
      <c r="C59" s="470">
        <v>1052433</v>
      </c>
    </row>
    <row r="60" spans="1:3">
      <c r="A60" s="236" t="s">
        <v>481</v>
      </c>
      <c r="B60" s="469" t="s">
        <v>458</v>
      </c>
      <c r="C60" s="470">
        <v>1219200</v>
      </c>
    </row>
    <row r="61" spans="1:3">
      <c r="A61" s="236" t="s">
        <v>482</v>
      </c>
      <c r="B61" s="469" t="s">
        <v>483</v>
      </c>
      <c r="C61" s="470">
        <v>357809</v>
      </c>
    </row>
    <row r="62" spans="1:3">
      <c r="A62" s="236" t="s">
        <v>484</v>
      </c>
      <c r="B62" s="469" t="s">
        <v>485</v>
      </c>
      <c r="C62" s="470">
        <v>66125</v>
      </c>
    </row>
    <row r="63" spans="1:3">
      <c r="A63" s="236" t="s">
        <v>486</v>
      </c>
      <c r="B63" s="469" t="s">
        <v>468</v>
      </c>
      <c r="C63" s="470">
        <v>725500</v>
      </c>
    </row>
    <row r="64" spans="1:3">
      <c r="A64" s="236" t="s">
        <v>487</v>
      </c>
      <c r="B64" s="469" t="s">
        <v>480</v>
      </c>
      <c r="C64" s="470">
        <v>20291727</v>
      </c>
    </row>
    <row r="65" spans="1:3">
      <c r="A65" s="236" t="s">
        <v>488</v>
      </c>
      <c r="B65" s="469" t="s">
        <v>489</v>
      </c>
      <c r="C65" s="470">
        <v>71039</v>
      </c>
    </row>
    <row r="66" spans="1:3">
      <c r="A66" s="236" t="s">
        <v>490</v>
      </c>
      <c r="B66" s="469" t="s">
        <v>491</v>
      </c>
      <c r="C66" s="470">
        <v>246400</v>
      </c>
    </row>
    <row r="67" spans="1:3">
      <c r="A67" s="236" t="s">
        <v>492</v>
      </c>
      <c r="B67" s="469" t="s">
        <v>493</v>
      </c>
      <c r="C67" s="470">
        <v>125658</v>
      </c>
    </row>
    <row r="68" spans="1:3">
      <c r="A68" s="236" t="s">
        <v>494</v>
      </c>
      <c r="B68" s="469" t="s">
        <v>495</v>
      </c>
      <c r="C68" s="470">
        <v>449717</v>
      </c>
    </row>
    <row r="69" spans="1:3">
      <c r="A69" s="236" t="s">
        <v>496</v>
      </c>
      <c r="B69" s="469" t="s">
        <v>497</v>
      </c>
      <c r="C69" s="470">
        <v>250000</v>
      </c>
    </row>
    <row r="70" spans="1:3">
      <c r="A70" s="236" t="s">
        <v>498</v>
      </c>
      <c r="B70" s="469" t="s">
        <v>499</v>
      </c>
      <c r="C70" s="470">
        <v>659455</v>
      </c>
    </row>
    <row r="71" spans="1:3">
      <c r="A71" s="236" t="s">
        <v>500</v>
      </c>
      <c r="B71" s="469" t="s">
        <v>468</v>
      </c>
      <c r="C71" s="470">
        <v>4437500</v>
      </c>
    </row>
    <row r="72" spans="1:3">
      <c r="A72" s="236" t="s">
        <v>501</v>
      </c>
      <c r="B72" s="469" t="s">
        <v>502</v>
      </c>
      <c r="C72" s="470">
        <v>87250</v>
      </c>
    </row>
    <row r="73" spans="1:3">
      <c r="A73" s="236" t="s">
        <v>336</v>
      </c>
      <c r="B73" s="469" t="s">
        <v>478</v>
      </c>
      <c r="C73" s="470">
        <v>19120</v>
      </c>
    </row>
    <row r="74" spans="1:3">
      <c r="A74" s="236" t="s">
        <v>503</v>
      </c>
      <c r="B74" s="469" t="s">
        <v>504</v>
      </c>
      <c r="C74" s="470">
        <v>3979839</v>
      </c>
    </row>
    <row r="75" spans="1:3">
      <c r="A75" s="236" t="s">
        <v>505</v>
      </c>
      <c r="B75" s="469" t="s">
        <v>506</v>
      </c>
      <c r="C75" s="470">
        <v>323761</v>
      </c>
    </row>
    <row r="76" spans="1:3">
      <c r="A76" s="236" t="s">
        <v>507</v>
      </c>
      <c r="B76" s="469" t="s">
        <v>508</v>
      </c>
      <c r="C76" s="470">
        <v>11600</v>
      </c>
    </row>
    <row r="77" spans="1:3" ht="27.6" customHeight="1">
      <c r="A77" s="236" t="s">
        <v>509</v>
      </c>
      <c r="B77" s="469" t="s">
        <v>510</v>
      </c>
      <c r="C77" s="470">
        <v>192217</v>
      </c>
    </row>
    <row r="78" spans="1:3">
      <c r="A78" s="236" t="s">
        <v>511</v>
      </c>
      <c r="B78" s="469" t="s">
        <v>512</v>
      </c>
      <c r="C78" s="470">
        <v>10095</v>
      </c>
    </row>
    <row r="79" spans="1:3">
      <c r="A79" s="236" t="s">
        <v>513</v>
      </c>
      <c r="B79" s="469" t="s">
        <v>514</v>
      </c>
      <c r="C79" s="470">
        <v>4826</v>
      </c>
    </row>
    <row r="80" spans="1:3">
      <c r="A80" s="236" t="s">
        <v>515</v>
      </c>
      <c r="B80" s="469" t="s">
        <v>516</v>
      </c>
      <c r="C80" s="470">
        <v>74043</v>
      </c>
    </row>
    <row r="81" spans="1:3">
      <c r="A81" s="236" t="s">
        <v>143</v>
      </c>
      <c r="B81" s="469" t="s">
        <v>517</v>
      </c>
      <c r="C81" s="470">
        <v>74034</v>
      </c>
    </row>
    <row r="82" spans="1:3">
      <c r="A82" s="236" t="s">
        <v>518</v>
      </c>
      <c r="B82" s="469" t="s">
        <v>519</v>
      </c>
      <c r="C82" s="470">
        <v>668620</v>
      </c>
    </row>
    <row r="83" spans="1:3">
      <c r="A83" s="236" t="s">
        <v>520</v>
      </c>
      <c r="B83" s="469" t="s">
        <v>521</v>
      </c>
      <c r="C83" s="470">
        <v>40331</v>
      </c>
    </row>
    <row r="84" spans="1:3">
      <c r="A84" s="236" t="s">
        <v>522</v>
      </c>
      <c r="B84" s="469" t="s">
        <v>468</v>
      </c>
      <c r="C84" s="470">
        <v>576000</v>
      </c>
    </row>
    <row r="85" spans="1:3">
      <c r="A85" s="236" t="s">
        <v>523</v>
      </c>
      <c r="B85" s="469" t="s">
        <v>524</v>
      </c>
      <c r="C85" s="470">
        <v>371358</v>
      </c>
    </row>
    <row r="86" spans="1:3">
      <c r="A86" s="236" t="s">
        <v>525</v>
      </c>
      <c r="B86" s="469" t="s">
        <v>526</v>
      </c>
      <c r="C86" s="470">
        <v>464000</v>
      </c>
    </row>
    <row r="87" spans="1:3">
      <c r="A87" s="236" t="s">
        <v>527</v>
      </c>
      <c r="B87" s="469" t="s">
        <v>528</v>
      </c>
      <c r="C87" s="470">
        <v>811000</v>
      </c>
    </row>
    <row r="88" spans="1:3">
      <c r="A88" s="236" t="s">
        <v>529</v>
      </c>
      <c r="B88" s="469" t="s">
        <v>499</v>
      </c>
      <c r="C88" s="470">
        <v>70700</v>
      </c>
    </row>
    <row r="89" spans="1:3">
      <c r="A89" s="236" t="s">
        <v>530</v>
      </c>
      <c r="B89" s="469" t="s">
        <v>531</v>
      </c>
      <c r="C89" s="470">
        <v>511310</v>
      </c>
    </row>
    <row r="90" spans="1:3">
      <c r="A90" s="236" t="s">
        <v>139</v>
      </c>
      <c r="B90" s="469" t="s">
        <v>532</v>
      </c>
      <c r="C90" s="470">
        <v>38852250</v>
      </c>
    </row>
    <row r="91" spans="1:3">
      <c r="A91" s="236" t="s">
        <v>533</v>
      </c>
      <c r="B91" s="469" t="s">
        <v>534</v>
      </c>
      <c r="C91" s="470">
        <v>184423</v>
      </c>
    </row>
    <row r="92" spans="1:3">
      <c r="A92" s="236" t="s">
        <v>535</v>
      </c>
      <c r="B92" s="469" t="s">
        <v>536</v>
      </c>
      <c r="C92" s="470">
        <v>267478</v>
      </c>
    </row>
    <row r="93" spans="1:3">
      <c r="A93" s="236" t="s">
        <v>537</v>
      </c>
      <c r="B93" s="469" t="s">
        <v>538</v>
      </c>
      <c r="C93" s="470">
        <v>171371</v>
      </c>
    </row>
    <row r="94" spans="1:3">
      <c r="A94" s="459" t="s">
        <v>539</v>
      </c>
      <c r="B94" s="460"/>
      <c r="C94" s="370">
        <v>97520093</v>
      </c>
    </row>
    <row r="95" spans="1:3" ht="6.95" customHeight="1">
      <c r="A95" s="459"/>
      <c r="B95" s="460"/>
      <c r="C95" s="471"/>
    </row>
    <row r="96" spans="1:3">
      <c r="A96" s="466" t="s">
        <v>7</v>
      </c>
      <c r="B96" s="467"/>
      <c r="C96" s="468">
        <f>C94+C45</f>
        <v>127291965.96668494</v>
      </c>
    </row>
  </sheetData>
  <mergeCells count="2">
    <mergeCell ref="A1:C1"/>
    <mergeCell ref="A5: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F472-95D5-46E8-8A7C-774D8084B3BC}">
  <dimension ref="A1:A224"/>
  <sheetViews>
    <sheetView topLeftCell="A174" workbookViewId="0">
      <selection activeCell="H187" sqref="H187"/>
    </sheetView>
  </sheetViews>
  <sheetFormatPr defaultColWidth="8.625" defaultRowHeight="12.75"/>
  <cols>
    <col min="1" max="1" width="57.125" style="517" customWidth="1"/>
    <col min="2" max="2" width="2.75" style="517" customWidth="1"/>
    <col min="3" max="16384" width="8.625" style="517"/>
  </cols>
  <sheetData>
    <row r="1" spans="1:1" s="516" customFormat="1" ht="15.75">
      <c r="A1" s="515" t="s">
        <v>540</v>
      </c>
    </row>
    <row r="2" spans="1:1">
      <c r="A2" s="518"/>
    </row>
    <row r="3" spans="1:1">
      <c r="A3" s="519" t="s">
        <v>541</v>
      </c>
    </row>
    <row r="4" spans="1:1" ht="6.6" customHeight="1">
      <c r="A4" s="518"/>
    </row>
    <row r="5" spans="1:1">
      <c r="A5" s="517" t="s">
        <v>542</v>
      </c>
    </row>
    <row r="6" spans="1:1">
      <c r="A6" s="517" t="s">
        <v>471</v>
      </c>
    </row>
    <row r="7" spans="1:1">
      <c r="A7" s="517" t="s">
        <v>543</v>
      </c>
    </row>
    <row r="8" spans="1:1">
      <c r="A8" s="517" t="s">
        <v>544</v>
      </c>
    </row>
    <row r="9" spans="1:1">
      <c r="A9" s="517" t="s">
        <v>545</v>
      </c>
    </row>
    <row r="10" spans="1:1">
      <c r="A10" s="517" t="s">
        <v>546</v>
      </c>
    </row>
    <row r="11" spans="1:1">
      <c r="A11" s="517" t="s">
        <v>535</v>
      </c>
    </row>
    <row r="12" spans="1:1" ht="6.95" customHeight="1"/>
    <row r="13" spans="1:1">
      <c r="A13" s="519" t="s">
        <v>547</v>
      </c>
    </row>
    <row r="14" spans="1:1" ht="6.95" customHeight="1"/>
    <row r="15" spans="1:1">
      <c r="A15" s="520" t="s">
        <v>548</v>
      </c>
    </row>
    <row r="16" spans="1:1">
      <c r="A16" s="517" t="s">
        <v>549</v>
      </c>
    </row>
    <row r="17" spans="1:1" ht="6.95" customHeight="1"/>
    <row r="18" spans="1:1">
      <c r="A18" s="519" t="s">
        <v>17</v>
      </c>
    </row>
    <row r="19" spans="1:1" ht="6.95" customHeight="1">
      <c r="A19" s="518"/>
    </row>
    <row r="20" spans="1:1">
      <c r="A20" s="520" t="s">
        <v>550</v>
      </c>
    </row>
    <row r="21" spans="1:1">
      <c r="A21" s="517" t="s">
        <v>551</v>
      </c>
    </row>
    <row r="22" spans="1:1">
      <c r="A22" s="517" t="s">
        <v>552</v>
      </c>
    </row>
    <row r="23" spans="1:1">
      <c r="A23" s="517" t="s">
        <v>553</v>
      </c>
    </row>
    <row r="24" spans="1:1">
      <c r="A24" s="517" t="s">
        <v>554</v>
      </c>
    </row>
    <row r="25" spans="1:1" ht="6.95" customHeight="1"/>
    <row r="26" spans="1:1">
      <c r="A26" s="520" t="s">
        <v>555</v>
      </c>
    </row>
    <row r="27" spans="1:1">
      <c r="A27" s="517" t="s">
        <v>556</v>
      </c>
    </row>
    <row r="28" spans="1:1">
      <c r="A28" s="517" t="s">
        <v>557</v>
      </c>
    </row>
    <row r="29" spans="1:1">
      <c r="A29" s="517" t="s">
        <v>558</v>
      </c>
    </row>
    <row r="30" spans="1:1">
      <c r="A30" s="517" t="s">
        <v>559</v>
      </c>
    </row>
    <row r="31" spans="1:1">
      <c r="A31" s="517" t="s">
        <v>560</v>
      </c>
    </row>
    <row r="32" spans="1:1" ht="6.95" customHeight="1"/>
    <row r="33" spans="1:1">
      <c r="A33" s="520" t="s">
        <v>561</v>
      </c>
    </row>
    <row r="34" spans="1:1">
      <c r="A34" s="517" t="s">
        <v>562</v>
      </c>
    </row>
    <row r="35" spans="1:1">
      <c r="A35" s="517" t="s">
        <v>563</v>
      </c>
    </row>
    <row r="36" spans="1:1">
      <c r="A36" s="517" t="s">
        <v>564</v>
      </c>
    </row>
    <row r="37" spans="1:1">
      <c r="A37" s="517" t="s">
        <v>565</v>
      </c>
    </row>
    <row r="38" spans="1:1">
      <c r="A38" s="517" t="s">
        <v>566</v>
      </c>
    </row>
    <row r="39" spans="1:1">
      <c r="A39" s="517" t="s">
        <v>567</v>
      </c>
    </row>
    <row r="40" spans="1:1">
      <c r="A40" s="517" t="s">
        <v>568</v>
      </c>
    </row>
    <row r="41" spans="1:1">
      <c r="A41" s="517" t="s">
        <v>569</v>
      </c>
    </row>
    <row r="42" spans="1:1">
      <c r="A42" s="517" t="s">
        <v>525</v>
      </c>
    </row>
    <row r="43" spans="1:1" ht="6.95" customHeight="1"/>
    <row r="44" spans="1:1">
      <c r="A44" s="519" t="s">
        <v>18</v>
      </c>
    </row>
    <row r="45" spans="1:1" ht="6.95" customHeight="1"/>
    <row r="46" spans="1:1">
      <c r="A46" s="520" t="s">
        <v>550</v>
      </c>
    </row>
    <row r="47" spans="1:1">
      <c r="A47" s="517" t="s">
        <v>570</v>
      </c>
    </row>
    <row r="48" spans="1:1">
      <c r="A48" s="517" t="s">
        <v>571</v>
      </c>
    </row>
    <row r="49" spans="1:1" ht="6.95" customHeight="1"/>
    <row r="50" spans="1:1">
      <c r="A50" s="520" t="s">
        <v>572</v>
      </c>
    </row>
    <row r="51" spans="1:1">
      <c r="A51" s="517" t="s">
        <v>573</v>
      </c>
    </row>
    <row r="52" spans="1:1">
      <c r="A52" s="517" t="s">
        <v>574</v>
      </c>
    </row>
    <row r="53" spans="1:1" ht="6.95" customHeight="1"/>
    <row r="54" spans="1:1">
      <c r="A54" s="520" t="s">
        <v>575</v>
      </c>
    </row>
    <row r="55" spans="1:1">
      <c r="A55" s="517" t="s">
        <v>576</v>
      </c>
    </row>
    <row r="56" spans="1:1">
      <c r="A56" s="517" t="s">
        <v>577</v>
      </c>
    </row>
    <row r="57" spans="1:1">
      <c r="A57" s="517" t="s">
        <v>578</v>
      </c>
    </row>
    <row r="58" spans="1:1">
      <c r="A58" s="517" t="s">
        <v>579</v>
      </c>
    </row>
    <row r="59" spans="1:1">
      <c r="A59" s="517" t="s">
        <v>580</v>
      </c>
    </row>
    <row r="60" spans="1:1">
      <c r="A60" s="517" t="s">
        <v>581</v>
      </c>
    </row>
    <row r="61" spans="1:1">
      <c r="A61" s="517" t="s">
        <v>582</v>
      </c>
    </row>
    <row r="62" spans="1:1">
      <c r="A62" s="517" t="s">
        <v>583</v>
      </c>
    </row>
    <row r="63" spans="1:1" ht="6.95" customHeight="1"/>
    <row r="64" spans="1:1">
      <c r="A64" s="520" t="s">
        <v>584</v>
      </c>
    </row>
    <row r="65" spans="1:1">
      <c r="A65" s="517" t="s">
        <v>585</v>
      </c>
    </row>
    <row r="66" spans="1:1">
      <c r="A66" s="190" t="s">
        <v>586</v>
      </c>
    </row>
    <row r="67" spans="1:1">
      <c r="A67" s="517" t="s">
        <v>587</v>
      </c>
    </row>
    <row r="68" spans="1:1">
      <c r="A68" s="517" t="s">
        <v>588</v>
      </c>
    </row>
    <row r="69" spans="1:1">
      <c r="A69" s="517" t="s">
        <v>589</v>
      </c>
    </row>
    <row r="70" spans="1:1">
      <c r="A70" s="517" t="s">
        <v>590</v>
      </c>
    </row>
    <row r="71" spans="1:1">
      <c r="A71" s="517" t="s">
        <v>591</v>
      </c>
    </row>
    <row r="72" spans="1:1">
      <c r="A72" s="517" t="s">
        <v>592</v>
      </c>
    </row>
    <row r="73" spans="1:1">
      <c r="A73" s="517" t="s">
        <v>593</v>
      </c>
    </row>
    <row r="74" spans="1:1">
      <c r="A74" s="517" t="s">
        <v>594</v>
      </c>
    </row>
    <row r="75" spans="1:1">
      <c r="A75" s="517" t="s">
        <v>595</v>
      </c>
    </row>
    <row r="76" spans="1:1">
      <c r="A76" s="517" t="s">
        <v>596</v>
      </c>
    </row>
    <row r="77" spans="1:1">
      <c r="A77" s="517" t="s">
        <v>597</v>
      </c>
    </row>
    <row r="78" spans="1:1" ht="6.95" customHeight="1"/>
    <row r="79" spans="1:1">
      <c r="A79" s="520" t="s">
        <v>598</v>
      </c>
    </row>
    <row r="80" spans="1:1">
      <c r="A80" s="517" t="s">
        <v>599</v>
      </c>
    </row>
    <row r="81" spans="1:1">
      <c r="A81" s="517" t="s">
        <v>600</v>
      </c>
    </row>
    <row r="82" spans="1:1" ht="6.95" customHeight="1"/>
    <row r="83" spans="1:1">
      <c r="A83" s="520" t="s">
        <v>601</v>
      </c>
    </row>
    <row r="84" spans="1:1">
      <c r="A84" s="517" t="s">
        <v>602</v>
      </c>
    </row>
    <row r="85" spans="1:1" ht="6.95" customHeight="1"/>
    <row r="86" spans="1:1">
      <c r="A86" s="519" t="s">
        <v>19</v>
      </c>
    </row>
    <row r="87" spans="1:1" ht="6.95" customHeight="1"/>
    <row r="88" spans="1:1">
      <c r="A88" s="520" t="s">
        <v>550</v>
      </c>
    </row>
    <row r="89" spans="1:1">
      <c r="A89" s="517" t="s">
        <v>603</v>
      </c>
    </row>
    <row r="90" spans="1:1">
      <c r="A90" s="517" t="s">
        <v>604</v>
      </c>
    </row>
    <row r="91" spans="1:1" ht="6.95" customHeight="1"/>
    <row r="92" spans="1:1">
      <c r="A92" s="520" t="s">
        <v>605</v>
      </c>
    </row>
    <row r="93" spans="1:1">
      <c r="A93" s="517" t="s">
        <v>606</v>
      </c>
    </row>
    <row r="94" spans="1:1">
      <c r="A94" s="517" t="s">
        <v>607</v>
      </c>
    </row>
    <row r="95" spans="1:1">
      <c r="A95" s="517" t="s">
        <v>608</v>
      </c>
    </row>
    <row r="96" spans="1:1">
      <c r="A96" s="517" t="s">
        <v>609</v>
      </c>
    </row>
    <row r="97" spans="1:1">
      <c r="A97" s="517" t="s">
        <v>610</v>
      </c>
    </row>
    <row r="98" spans="1:1">
      <c r="A98" s="517" t="s">
        <v>611</v>
      </c>
    </row>
    <row r="99" spans="1:1">
      <c r="A99" s="517" t="s">
        <v>612</v>
      </c>
    </row>
    <row r="100" spans="1:1">
      <c r="A100" s="517" t="s">
        <v>613</v>
      </c>
    </row>
    <row r="101" spans="1:1" ht="6.95" customHeight="1"/>
    <row r="102" spans="1:1">
      <c r="A102" s="520" t="s">
        <v>614</v>
      </c>
    </row>
    <row r="103" spans="1:1">
      <c r="A103" s="517" t="s">
        <v>615</v>
      </c>
    </row>
    <row r="104" spans="1:1">
      <c r="A104" s="517" t="s">
        <v>616</v>
      </c>
    </row>
    <row r="105" spans="1:1">
      <c r="A105" s="517" t="s">
        <v>617</v>
      </c>
    </row>
    <row r="106" spans="1:1">
      <c r="A106" s="517" t="s">
        <v>477</v>
      </c>
    </row>
    <row r="107" spans="1:1">
      <c r="A107" s="517" t="s">
        <v>618</v>
      </c>
    </row>
    <row r="108" spans="1:1">
      <c r="A108" s="517" t="s">
        <v>487</v>
      </c>
    </row>
    <row r="109" spans="1:1">
      <c r="A109" s="517" t="s">
        <v>619</v>
      </c>
    </row>
    <row r="110" spans="1:1">
      <c r="A110" s="517" t="s">
        <v>620</v>
      </c>
    </row>
    <row r="111" spans="1:1" ht="6.95" customHeight="1"/>
    <row r="112" spans="1:1">
      <c r="A112" s="520" t="s">
        <v>621</v>
      </c>
    </row>
    <row r="113" spans="1:1">
      <c r="A113" s="517" t="s">
        <v>622</v>
      </c>
    </row>
    <row r="114" spans="1:1" ht="6.95" customHeight="1"/>
    <row r="115" spans="1:1">
      <c r="A115" s="520" t="s">
        <v>623</v>
      </c>
    </row>
    <row r="116" spans="1:1">
      <c r="A116" s="517" t="s">
        <v>624</v>
      </c>
    </row>
    <row r="117" spans="1:1">
      <c r="A117" s="517" t="s">
        <v>625</v>
      </c>
    </row>
    <row r="118" spans="1:1">
      <c r="A118" s="517" t="s">
        <v>626</v>
      </c>
    </row>
    <row r="119" spans="1:1">
      <c r="A119" s="517" t="s">
        <v>627</v>
      </c>
    </row>
    <row r="120" spans="1:1">
      <c r="A120" s="517" t="s">
        <v>628</v>
      </c>
    </row>
    <row r="121" spans="1:1">
      <c r="A121" s="517" t="s">
        <v>629</v>
      </c>
    </row>
    <row r="122" spans="1:1">
      <c r="A122" s="517" t="s">
        <v>630</v>
      </c>
    </row>
    <row r="123" spans="1:1">
      <c r="A123" s="517" t="s">
        <v>631</v>
      </c>
    </row>
    <row r="124" spans="1:1">
      <c r="A124" s="517" t="s">
        <v>632</v>
      </c>
    </row>
    <row r="125" spans="1:1">
      <c r="A125" s="517" t="s">
        <v>633</v>
      </c>
    </row>
    <row r="126" spans="1:1">
      <c r="A126" s="517" t="s">
        <v>634</v>
      </c>
    </row>
    <row r="127" spans="1:1">
      <c r="A127" s="517" t="s">
        <v>635</v>
      </c>
    </row>
    <row r="128" spans="1:1">
      <c r="A128" s="517" t="s">
        <v>636</v>
      </c>
    </row>
    <row r="129" spans="1:1">
      <c r="A129" s="517" t="s">
        <v>637</v>
      </c>
    </row>
    <row r="130" spans="1:1">
      <c r="A130" s="517" t="s">
        <v>638</v>
      </c>
    </row>
    <row r="131" spans="1:1">
      <c r="A131" s="517" t="s">
        <v>639</v>
      </c>
    </row>
    <row r="132" spans="1:1">
      <c r="A132" s="517" t="s">
        <v>640</v>
      </c>
    </row>
    <row r="133" spans="1:1">
      <c r="A133" s="517" t="s">
        <v>641</v>
      </c>
    </row>
    <row r="134" spans="1:1">
      <c r="A134" s="517" t="s">
        <v>642</v>
      </c>
    </row>
    <row r="135" spans="1:1" ht="6.95" customHeight="1"/>
    <row r="136" spans="1:1">
      <c r="A136" s="520" t="s">
        <v>643</v>
      </c>
    </row>
    <row r="137" spans="1:1">
      <c r="A137" s="517" t="s">
        <v>644</v>
      </c>
    </row>
    <row r="138" spans="1:1">
      <c r="A138" s="517" t="s">
        <v>645</v>
      </c>
    </row>
    <row r="139" spans="1:1">
      <c r="A139" s="517" t="s">
        <v>646</v>
      </c>
    </row>
    <row r="140" spans="1:1">
      <c r="A140" s="517" t="s">
        <v>647</v>
      </c>
    </row>
    <row r="141" spans="1:1">
      <c r="A141" s="517" t="s">
        <v>648</v>
      </c>
    </row>
    <row r="142" spans="1:1">
      <c r="A142" s="517" t="s">
        <v>649</v>
      </c>
    </row>
    <row r="143" spans="1:1">
      <c r="A143" s="517" t="s">
        <v>650</v>
      </c>
    </row>
    <row r="144" spans="1:1">
      <c r="A144" s="517" t="s">
        <v>651</v>
      </c>
    </row>
    <row r="145" spans="1:1">
      <c r="A145" s="517" t="s">
        <v>652</v>
      </c>
    </row>
    <row r="146" spans="1:1">
      <c r="A146" s="517" t="s">
        <v>653</v>
      </c>
    </row>
    <row r="147" spans="1:1" ht="6.95" customHeight="1"/>
    <row r="148" spans="1:1">
      <c r="A148" s="520" t="s">
        <v>654</v>
      </c>
    </row>
    <row r="149" spans="1:1">
      <c r="A149" s="517" t="s">
        <v>655</v>
      </c>
    </row>
    <row r="150" spans="1:1">
      <c r="A150" s="517" t="s">
        <v>656</v>
      </c>
    </row>
    <row r="151" spans="1:1">
      <c r="A151" s="517" t="s">
        <v>657</v>
      </c>
    </row>
    <row r="152" spans="1:1">
      <c r="A152" s="517" t="s">
        <v>469</v>
      </c>
    </row>
    <row r="153" spans="1:1">
      <c r="A153" s="517" t="s">
        <v>658</v>
      </c>
    </row>
    <row r="154" spans="1:1">
      <c r="A154" s="517" t="s">
        <v>479</v>
      </c>
    </row>
    <row r="155" spans="1:1">
      <c r="A155" s="517" t="s">
        <v>659</v>
      </c>
    </row>
    <row r="156" spans="1:1">
      <c r="A156" s="517" t="s">
        <v>660</v>
      </c>
    </row>
    <row r="157" spans="1:1">
      <c r="A157" s="517" t="s">
        <v>661</v>
      </c>
    </row>
    <row r="158" spans="1:1">
      <c r="A158" s="517" t="s">
        <v>662</v>
      </c>
    </row>
    <row r="159" spans="1:1">
      <c r="A159" s="517" t="s">
        <v>663</v>
      </c>
    </row>
    <row r="160" spans="1:1">
      <c r="A160" s="517" t="s">
        <v>664</v>
      </c>
    </row>
    <row r="161" spans="1:1">
      <c r="A161" s="517" t="s">
        <v>665</v>
      </c>
    </row>
    <row r="162" spans="1:1">
      <c r="A162" s="517" t="s">
        <v>666</v>
      </c>
    </row>
    <row r="163" spans="1:1" ht="6.95" customHeight="1"/>
    <row r="164" spans="1:1">
      <c r="A164" s="520" t="s">
        <v>667</v>
      </c>
    </row>
    <row r="165" spans="1:1">
      <c r="A165" s="517" t="s">
        <v>668</v>
      </c>
    </row>
    <row r="166" spans="1:1">
      <c r="A166" s="517" t="s">
        <v>669</v>
      </c>
    </row>
    <row r="167" spans="1:1">
      <c r="A167" s="517" t="s">
        <v>670</v>
      </c>
    </row>
    <row r="168" spans="1:1">
      <c r="A168" s="517" t="s">
        <v>671</v>
      </c>
    </row>
    <row r="169" spans="1:1">
      <c r="A169" s="517" t="s">
        <v>672</v>
      </c>
    </row>
    <row r="170" spans="1:1">
      <c r="A170" s="517" t="s">
        <v>673</v>
      </c>
    </row>
    <row r="171" spans="1:1">
      <c r="A171" s="517" t="s">
        <v>674</v>
      </c>
    </row>
    <row r="172" spans="1:1" ht="6.95" customHeight="1"/>
    <row r="173" spans="1:1">
      <c r="A173" s="520" t="s">
        <v>675</v>
      </c>
    </row>
    <row r="174" spans="1:1">
      <c r="A174" s="517" t="s">
        <v>676</v>
      </c>
    </row>
    <row r="175" spans="1:1">
      <c r="A175" s="517" t="s">
        <v>677</v>
      </c>
    </row>
    <row r="176" spans="1:1">
      <c r="A176" s="517" t="s">
        <v>678</v>
      </c>
    </row>
    <row r="177" spans="1:1">
      <c r="A177" s="517" t="s">
        <v>679</v>
      </c>
    </row>
    <row r="178" spans="1:1">
      <c r="A178" s="517" t="s">
        <v>680</v>
      </c>
    </row>
    <row r="179" spans="1:1">
      <c r="A179" s="517" t="s">
        <v>681</v>
      </c>
    </row>
    <row r="180" spans="1:1">
      <c r="A180" s="517" t="s">
        <v>682</v>
      </c>
    </row>
    <row r="181" spans="1:1">
      <c r="A181" s="517" t="s">
        <v>683</v>
      </c>
    </row>
    <row r="182" spans="1:1">
      <c r="A182" s="517" t="s">
        <v>684</v>
      </c>
    </row>
    <row r="183" spans="1:1">
      <c r="A183" s="517" t="s">
        <v>685</v>
      </c>
    </row>
    <row r="184" spans="1:1">
      <c r="A184" s="517" t="s">
        <v>530</v>
      </c>
    </row>
    <row r="185" spans="1:1" ht="6.95" customHeight="1"/>
    <row r="186" spans="1:1">
      <c r="A186" s="520" t="s">
        <v>686</v>
      </c>
    </row>
    <row r="187" spans="1:1">
      <c r="A187" s="517" t="s">
        <v>687</v>
      </c>
    </row>
    <row r="188" spans="1:1">
      <c r="A188" s="517" t="s">
        <v>688</v>
      </c>
    </row>
    <row r="189" spans="1:1">
      <c r="A189" s="517" t="s">
        <v>689</v>
      </c>
    </row>
    <row r="190" spans="1:1">
      <c r="A190" s="517" t="s">
        <v>690</v>
      </c>
    </row>
    <row r="191" spans="1:1">
      <c r="A191" s="517" t="s">
        <v>691</v>
      </c>
    </row>
    <row r="192" spans="1:1">
      <c r="A192" s="517" t="s">
        <v>692</v>
      </c>
    </row>
    <row r="193" spans="1:1">
      <c r="A193" s="517" t="s">
        <v>693</v>
      </c>
    </row>
    <row r="194" spans="1:1" ht="6.95" customHeight="1"/>
    <row r="195" spans="1:1">
      <c r="A195" s="519" t="s">
        <v>20</v>
      </c>
    </row>
    <row r="196" spans="1:1" ht="6.95" customHeight="1"/>
    <row r="197" spans="1:1">
      <c r="A197" s="520" t="s">
        <v>694</v>
      </c>
    </row>
    <row r="198" spans="1:1">
      <c r="A198" s="190" t="s">
        <v>695</v>
      </c>
    </row>
    <row r="199" spans="1:1">
      <c r="A199" s="517" t="s">
        <v>696</v>
      </c>
    </row>
    <row r="200" spans="1:1">
      <c r="A200" s="517" t="s">
        <v>697</v>
      </c>
    </row>
    <row r="201" spans="1:1" ht="6.95" customHeight="1"/>
    <row r="202" spans="1:1">
      <c r="A202" s="520" t="s">
        <v>698</v>
      </c>
    </row>
    <row r="203" spans="1:1">
      <c r="A203" s="517" t="s">
        <v>699</v>
      </c>
    </row>
    <row r="204" spans="1:1">
      <c r="A204" s="517" t="s">
        <v>700</v>
      </c>
    </row>
    <row r="205" spans="1:1" ht="6.95" customHeight="1"/>
    <row r="206" spans="1:1">
      <c r="A206" s="520" t="s">
        <v>701</v>
      </c>
    </row>
    <row r="207" spans="1:1">
      <c r="A207" s="517" t="s">
        <v>702</v>
      </c>
    </row>
    <row r="208" spans="1:1">
      <c r="A208" s="517" t="s">
        <v>703</v>
      </c>
    </row>
    <row r="209" spans="1:1">
      <c r="A209" s="517" t="s">
        <v>704</v>
      </c>
    </row>
    <row r="210" spans="1:1">
      <c r="A210" s="517" t="s">
        <v>705</v>
      </c>
    </row>
    <row r="211" spans="1:1">
      <c r="A211" s="517" t="s">
        <v>706</v>
      </c>
    </row>
    <row r="212" spans="1:1" ht="6.95" customHeight="1"/>
    <row r="213" spans="1:1">
      <c r="A213" s="520" t="s">
        <v>707</v>
      </c>
    </row>
    <row r="214" spans="1:1">
      <c r="A214" s="517" t="s">
        <v>708</v>
      </c>
    </row>
    <row r="215" spans="1:1">
      <c r="A215" s="517" t="s">
        <v>709</v>
      </c>
    </row>
    <row r="216" spans="1:1">
      <c r="A216" s="517" t="s">
        <v>710</v>
      </c>
    </row>
    <row r="217" spans="1:1">
      <c r="A217" s="517" t="s">
        <v>711</v>
      </c>
    </row>
    <row r="218" spans="1:1">
      <c r="A218" s="517" t="s">
        <v>712</v>
      </c>
    </row>
    <row r="219" spans="1:1">
      <c r="A219" s="517" t="s">
        <v>713</v>
      </c>
    </row>
    <row r="220" spans="1:1">
      <c r="A220" s="517" t="s">
        <v>714</v>
      </c>
    </row>
    <row r="221" spans="1:1">
      <c r="A221" s="517" t="s">
        <v>715</v>
      </c>
    </row>
    <row r="222" spans="1:1">
      <c r="A222" s="517" t="s">
        <v>716</v>
      </c>
    </row>
    <row r="223" spans="1:1">
      <c r="A223" s="517" t="s">
        <v>717</v>
      </c>
    </row>
    <row r="224" spans="1:1">
      <c r="A224" s="517" t="s">
        <v>718</v>
      </c>
    </row>
  </sheetData>
  <sortState xmlns:xlrd2="http://schemas.microsoft.com/office/spreadsheetml/2017/richdata2" ref="A214:A224">
    <sortCondition ref="A214:A2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4CA9-54EA-4EE2-9101-34BB6AD14732}">
  <dimension ref="A2:E65"/>
  <sheetViews>
    <sheetView workbookViewId="0">
      <selection activeCell="C35" sqref="C35"/>
    </sheetView>
  </sheetViews>
  <sheetFormatPr defaultRowHeight="14.25"/>
  <cols>
    <col min="1" max="1" width="45.875" customWidth="1"/>
    <col min="2" max="2" width="15.25" customWidth="1"/>
    <col min="3" max="3" width="12.5" customWidth="1"/>
  </cols>
  <sheetData>
    <row r="2" spans="1:5" ht="15.75">
      <c r="A2" s="431" t="s">
        <v>29</v>
      </c>
      <c r="B2" s="51"/>
      <c r="C2" s="51"/>
      <c r="D2" s="51"/>
      <c r="E2" s="51"/>
    </row>
    <row r="3" spans="1:5" ht="15.75">
      <c r="A3" s="432"/>
      <c r="B3" s="51"/>
      <c r="C3" s="433"/>
      <c r="D3" s="51"/>
      <c r="E3" s="51"/>
    </row>
    <row r="4" spans="1:5" ht="48" customHeight="1">
      <c r="A4" s="538" t="s">
        <v>30</v>
      </c>
      <c r="B4" s="52"/>
      <c r="C4" s="539" t="s">
        <v>31</v>
      </c>
      <c r="D4" s="540" t="s">
        <v>32</v>
      </c>
      <c r="E4" s="540" t="s">
        <v>33</v>
      </c>
    </row>
    <row r="5" spans="1:5">
      <c r="A5" s="538"/>
      <c r="B5" s="52"/>
      <c r="C5" s="539"/>
      <c r="D5" s="540"/>
      <c r="E5" s="540"/>
    </row>
    <row r="6" spans="1:5">
      <c r="A6" s="53"/>
      <c r="B6" s="53"/>
      <c r="C6" s="54"/>
      <c r="D6" s="54"/>
      <c r="E6" s="54"/>
    </row>
    <row r="7" spans="1:5" ht="15.75">
      <c r="A7" s="408" t="s">
        <v>34</v>
      </c>
      <c r="B7" s="409"/>
      <c r="C7" s="410"/>
      <c r="D7" s="54"/>
      <c r="E7" s="410"/>
    </row>
    <row r="8" spans="1:5">
      <c r="A8" s="57" t="s">
        <v>35</v>
      </c>
      <c r="B8" s="55" t="s">
        <v>12</v>
      </c>
      <c r="C8" s="375">
        <v>804671284.86737227</v>
      </c>
      <c r="D8" s="411">
        <f>C8/$C$56</f>
        <v>7.6906713169640178E-2</v>
      </c>
      <c r="E8" s="93"/>
    </row>
    <row r="9" spans="1:5">
      <c r="A9" s="57"/>
      <c r="B9" s="404" t="s">
        <v>13</v>
      </c>
      <c r="C9" s="405">
        <v>394097893.01813287</v>
      </c>
      <c r="D9" s="413">
        <f>C9/$C$57</f>
        <v>7.6390541899327785E-2</v>
      </c>
      <c r="E9" s="56">
        <f>C9/C8</f>
        <v>0.48976259055036242</v>
      </c>
    </row>
    <row r="10" spans="1:5">
      <c r="A10" s="407" t="s">
        <v>36</v>
      </c>
      <c r="B10" s="55" t="s">
        <v>12</v>
      </c>
      <c r="C10" s="377">
        <v>222833068.30583322</v>
      </c>
      <c r="D10" s="412">
        <f>C10/$C$56</f>
        <v>2.1297341151837137E-2</v>
      </c>
      <c r="E10" s="414"/>
    </row>
    <row r="11" spans="1:5">
      <c r="A11" s="415"/>
      <c r="B11" s="404" t="s">
        <v>13</v>
      </c>
      <c r="C11" s="405">
        <v>124051790.24853349</v>
      </c>
      <c r="D11" s="58">
        <f>C11/$C$57</f>
        <v>2.4045760326435444E-2</v>
      </c>
      <c r="E11" s="417">
        <f t="shared" ref="E11" si="0">C11/C10</f>
        <v>0.55670278739004431</v>
      </c>
    </row>
    <row r="12" spans="1:5">
      <c r="A12" s="57" t="s">
        <v>37</v>
      </c>
      <c r="B12" s="55" t="s">
        <v>12</v>
      </c>
      <c r="C12" s="377">
        <v>301065310.44564408</v>
      </c>
      <c r="D12" s="411">
        <f t="shared" ref="D12" si="1">C12/$C$56</f>
        <v>2.8774412497630145E-2</v>
      </c>
      <c r="E12" s="416"/>
    </row>
    <row r="13" spans="1:5">
      <c r="A13" s="415"/>
      <c r="B13" s="57" t="s">
        <v>13</v>
      </c>
      <c r="C13" s="376">
        <v>174699296.60454085</v>
      </c>
      <c r="D13" s="413">
        <f t="shared" ref="D13" si="2">C13/$C$57</f>
        <v>3.3863093849218408E-2</v>
      </c>
      <c r="E13" s="59">
        <f t="shared" ref="E13" si="3">C13/C12</f>
        <v>0.58027042818698304</v>
      </c>
    </row>
    <row r="14" spans="1:5">
      <c r="A14" s="57" t="s">
        <v>38</v>
      </c>
      <c r="B14" s="398" t="s">
        <v>12</v>
      </c>
      <c r="C14" s="399">
        <v>338902239.13751847</v>
      </c>
      <c r="D14" s="60">
        <f t="shared" ref="D14" si="4">C14/$C$56</f>
        <v>3.2390688953432507E-2</v>
      </c>
      <c r="E14" s="418"/>
    </row>
    <row r="15" spans="1:5">
      <c r="A15" s="57"/>
      <c r="B15" s="404" t="s">
        <v>13</v>
      </c>
      <c r="C15" s="376">
        <v>146209160.7088587</v>
      </c>
      <c r="D15" s="58">
        <f t="shared" ref="D15" si="5">C15/$C$57</f>
        <v>2.8340666659391965E-2</v>
      </c>
      <c r="E15" s="419">
        <f t="shared" ref="E15" si="6">C15/C14</f>
        <v>0.43141987223498546</v>
      </c>
    </row>
    <row r="16" spans="1:5">
      <c r="A16" s="407" t="s">
        <v>39</v>
      </c>
      <c r="B16" s="55" t="s">
        <v>12</v>
      </c>
      <c r="C16" s="399">
        <v>248210700.78090644</v>
      </c>
      <c r="D16" s="411">
        <f t="shared" ref="D16" si="7">C16/$C$56</f>
        <v>2.3722816421538961E-2</v>
      </c>
      <c r="E16" s="56"/>
    </row>
    <row r="17" spans="1:5">
      <c r="A17" s="57"/>
      <c r="B17" s="404" t="s">
        <v>13</v>
      </c>
      <c r="C17" s="376">
        <v>117692472.88318306</v>
      </c>
      <c r="D17" s="413">
        <f t="shared" ref="D17" si="8">C17/$C$57</f>
        <v>2.2813092737353526E-2</v>
      </c>
      <c r="E17" s="59">
        <f t="shared" ref="E17" si="9">C17/C16</f>
        <v>0.47416357358045269</v>
      </c>
    </row>
    <row r="18" spans="1:5">
      <c r="A18" s="407" t="s">
        <v>40</v>
      </c>
      <c r="B18" s="55" t="s">
        <v>12</v>
      </c>
      <c r="C18" s="399">
        <v>348209974.44550258</v>
      </c>
      <c r="D18" s="420">
        <f t="shared" ref="D18" si="10">C18/$C$56</f>
        <v>3.3280278706480614E-2</v>
      </c>
      <c r="E18" s="414"/>
    </row>
    <row r="19" spans="1:5">
      <c r="A19" s="415"/>
      <c r="B19" s="57" t="s">
        <v>13</v>
      </c>
      <c r="C19" s="376">
        <v>142575054.7328819</v>
      </c>
      <c r="D19" s="421">
        <f t="shared" ref="D19" si="11">C19/$C$57</f>
        <v>2.7636244408619667E-2</v>
      </c>
      <c r="E19" s="417">
        <f t="shared" ref="E19" si="12">C19/C18</f>
        <v>0.4094513804778902</v>
      </c>
    </row>
    <row r="20" spans="1:5">
      <c r="A20" s="57" t="s">
        <v>41</v>
      </c>
      <c r="B20" s="398" t="s">
        <v>12</v>
      </c>
      <c r="C20" s="399">
        <v>678424763.20559549</v>
      </c>
      <c r="D20" s="412">
        <f t="shared" ref="D20" si="13">C20/$C$56</f>
        <v>6.4840661835762481E-2</v>
      </c>
      <c r="E20" s="422"/>
    </row>
    <row r="21" spans="1:5">
      <c r="A21" s="57"/>
      <c r="B21" s="61" t="s">
        <v>13</v>
      </c>
      <c r="C21" s="375">
        <v>315737267.80829298</v>
      </c>
      <c r="D21" s="413">
        <f t="shared" ref="D21" si="14">C21/$C$57</f>
        <v>6.1201395422276275E-2</v>
      </c>
      <c r="E21" s="56">
        <f t="shared" ref="E21" si="15">C21/C20</f>
        <v>0.46539761655576439</v>
      </c>
    </row>
    <row r="22" spans="1:5">
      <c r="A22" s="407" t="s">
        <v>42</v>
      </c>
      <c r="B22" s="398" t="s">
        <v>12</v>
      </c>
      <c r="C22" s="399">
        <v>2660833912.4420071</v>
      </c>
      <c r="D22" s="60">
        <f t="shared" ref="D22" si="16">C22/$C$56</f>
        <v>0.25431004479047298</v>
      </c>
      <c r="E22" s="414"/>
    </row>
    <row r="23" spans="1:5">
      <c r="A23" s="415"/>
      <c r="B23" s="404" t="s">
        <v>13</v>
      </c>
      <c r="C23" s="376">
        <v>1203333137.2249026</v>
      </c>
      <c r="D23" s="421">
        <f t="shared" ref="D23" si="17">C23/$C$57</f>
        <v>0.23324983986605324</v>
      </c>
      <c r="E23" s="417">
        <f t="shared" ref="E23" si="18">C23/C22</f>
        <v>0.45223910128254924</v>
      </c>
    </row>
    <row r="24" spans="1:5">
      <c r="A24" s="57" t="s">
        <v>43</v>
      </c>
      <c r="B24" s="55" t="s">
        <v>12</v>
      </c>
      <c r="C24" s="399">
        <v>1036652574.9773309</v>
      </c>
      <c r="D24" s="412">
        <f t="shared" ref="D24" si="19">C24/$C$56</f>
        <v>9.9078398520820884E-2</v>
      </c>
      <c r="E24" s="422"/>
    </row>
    <row r="25" spans="1:5">
      <c r="A25" s="415"/>
      <c r="B25" s="404" t="s">
        <v>13</v>
      </c>
      <c r="C25" s="376">
        <v>477582590.44702262</v>
      </c>
      <c r="D25" s="58">
        <f t="shared" ref="D25" si="20">C25/$C$57</f>
        <v>9.2572920414609183E-2</v>
      </c>
      <c r="E25" s="419">
        <f t="shared" ref="E25" si="21">C25/C24</f>
        <v>0.46069686409399618</v>
      </c>
    </row>
    <row r="26" spans="1:5">
      <c r="A26" s="57" t="s">
        <v>44</v>
      </c>
      <c r="B26" s="55" t="s">
        <v>12</v>
      </c>
      <c r="C26" s="399">
        <v>577658968.4195497</v>
      </c>
      <c r="D26" s="423">
        <f t="shared" ref="D26" si="22">C26/$C$56</f>
        <v>5.5209939051615232E-2</v>
      </c>
      <c r="E26" s="416"/>
    </row>
    <row r="27" spans="1:5">
      <c r="A27" s="415"/>
      <c r="B27" s="404" t="s">
        <v>13</v>
      </c>
      <c r="C27" s="405">
        <v>298673560.83180153</v>
      </c>
      <c r="D27" s="62">
        <f t="shared" ref="D27" si="23">C27/$C$57</f>
        <v>5.789382680585247E-2</v>
      </c>
      <c r="E27" s="417">
        <f t="shared" ref="E27" si="24">C27/C26</f>
        <v>0.517041329158205</v>
      </c>
    </row>
    <row r="28" spans="1:5">
      <c r="A28" s="57" t="s">
        <v>45</v>
      </c>
      <c r="B28" s="57" t="s">
        <v>12</v>
      </c>
      <c r="C28" s="377">
        <v>477777161.23619235</v>
      </c>
      <c r="D28" s="411">
        <f t="shared" ref="D28" si="25">C28/$C$56</f>
        <v>4.566370366286035E-2</v>
      </c>
      <c r="E28" s="56"/>
    </row>
    <row r="29" spans="1:5">
      <c r="A29" s="57"/>
      <c r="B29" s="404" t="s">
        <v>13</v>
      </c>
      <c r="C29" s="376">
        <v>210803620.08707595</v>
      </c>
      <c r="D29" s="413">
        <f t="shared" ref="D29" si="26">C29/$C$57</f>
        <v>4.0861428234154035E-2</v>
      </c>
      <c r="E29" s="56">
        <f t="shared" ref="E29" si="27">C29/C28</f>
        <v>0.44121744861484447</v>
      </c>
    </row>
    <row r="30" spans="1:5">
      <c r="A30" s="407" t="s">
        <v>46</v>
      </c>
      <c r="B30" s="57" t="s">
        <v>12</v>
      </c>
      <c r="C30" s="399">
        <v>258483152.46925354</v>
      </c>
      <c r="D30" s="60">
        <f t="shared" ref="D30" si="28">C30/$C$56</f>
        <v>2.4704609248500483E-2</v>
      </c>
      <c r="E30" s="414"/>
    </row>
    <row r="31" spans="1:5">
      <c r="A31" s="57"/>
      <c r="B31" s="61" t="s">
        <v>13</v>
      </c>
      <c r="C31" s="405">
        <v>92174713.052226961</v>
      </c>
      <c r="D31" s="421">
        <f t="shared" ref="D31" si="29">C31/$C$57</f>
        <v>1.786682041243667E-2</v>
      </c>
      <c r="E31" s="59">
        <f t="shared" ref="E31" si="30">C31/C30</f>
        <v>0.35659853329586383</v>
      </c>
    </row>
    <row r="32" spans="1:5">
      <c r="A32" s="407" t="s">
        <v>47</v>
      </c>
      <c r="B32" s="398" t="s">
        <v>12</v>
      </c>
      <c r="C32" s="377">
        <v>525229330.99296671</v>
      </c>
      <c r="D32" s="60">
        <f t="shared" ref="D32" si="31">C32/$C$56</f>
        <v>5.0198959831921762E-2</v>
      </c>
      <c r="E32" s="414"/>
    </row>
    <row r="33" spans="1:5">
      <c r="A33" s="57"/>
      <c r="B33" s="404" t="s">
        <v>13</v>
      </c>
      <c r="C33" s="375">
        <v>178025129.6532574</v>
      </c>
      <c r="D33" s="413">
        <f t="shared" ref="D33" si="32">C33/$C$57</f>
        <v>3.450776156594345E-2</v>
      </c>
      <c r="E33" s="59">
        <f t="shared" ref="E33" si="33">C33/C32</f>
        <v>0.33894742572105385</v>
      </c>
    </row>
    <row r="34" spans="1:5">
      <c r="A34" s="407" t="s">
        <v>48</v>
      </c>
      <c r="B34" s="57" t="s">
        <v>12</v>
      </c>
      <c r="C34" s="424">
        <v>256886865.55774504</v>
      </c>
      <c r="D34" s="412">
        <f t="shared" ref="D34" si="34">C34/$C$56</f>
        <v>2.4552043620835431E-2</v>
      </c>
      <c r="E34" s="414"/>
    </row>
    <row r="35" spans="1:5">
      <c r="A35" s="415"/>
      <c r="B35" s="61" t="s">
        <v>13</v>
      </c>
      <c r="C35" s="521">
        <v>90632254.933089316</v>
      </c>
      <c r="D35" s="58">
        <f t="shared" ref="D35" si="35">C35/$C$57</f>
        <v>1.7567835785354379E-2</v>
      </c>
      <c r="E35" s="59">
        <f t="shared" ref="E35:E65" si="36">C35/C34</f>
        <v>0.35280999959383402</v>
      </c>
    </row>
    <row r="36" spans="1:5">
      <c r="A36" s="57" t="s">
        <v>49</v>
      </c>
      <c r="B36" s="398" t="s">
        <v>12</v>
      </c>
      <c r="C36" s="424">
        <v>198923448.20719779</v>
      </c>
      <c r="D36" s="411">
        <f t="shared" ref="D36" si="37">C36/$C$56</f>
        <v>1.9012171630441957E-2</v>
      </c>
      <c r="E36" s="414"/>
    </row>
    <row r="37" spans="1:5">
      <c r="A37" s="415"/>
      <c r="B37" s="404" t="s">
        <v>13</v>
      </c>
      <c r="C37" s="533">
        <v>119074314.64304464</v>
      </c>
      <c r="D37" s="60">
        <f t="shared" ref="D37" si="38">C37/$C$57</f>
        <v>2.3080944057355609E-2</v>
      </c>
      <c r="E37" s="417">
        <f t="shared" ref="E37" si="39">C37/C36</f>
        <v>0.59859365859683544</v>
      </c>
    </row>
    <row r="38" spans="1:5">
      <c r="A38" s="427" t="s">
        <v>50</v>
      </c>
      <c r="B38" s="55" t="s">
        <v>12</v>
      </c>
      <c r="C38" s="375">
        <v>381799548.21516192</v>
      </c>
      <c r="D38" s="426">
        <f t="shared" ref="D38" si="40">C38/$C$56</f>
        <v>3.6490612868982059E-2</v>
      </c>
      <c r="E38" s="93"/>
    </row>
    <row r="39" spans="1:5">
      <c r="A39" s="64"/>
      <c r="B39" s="65" t="s">
        <v>13</v>
      </c>
      <c r="C39" s="378">
        <v>158802931.02880767</v>
      </c>
      <c r="D39" s="60">
        <f t="shared" ref="D39" si="41">C39/$C$57</f>
        <v>3.0781798561744733E-2</v>
      </c>
      <c r="E39" s="56">
        <f t="shared" ref="E39" si="42">C39/C38</f>
        <v>0.41593273688033489</v>
      </c>
    </row>
    <row r="40" spans="1:5">
      <c r="A40" s="66" t="s">
        <v>51</v>
      </c>
      <c r="B40" s="67" t="s">
        <v>12</v>
      </c>
      <c r="C40" s="379">
        <v>9316562303.7057781</v>
      </c>
      <c r="D40" s="68">
        <f>C40/$C$56</f>
        <v>0.89043339596277327</v>
      </c>
      <c r="E40" s="69"/>
    </row>
    <row r="41" spans="1:5">
      <c r="A41" s="66"/>
      <c r="B41" s="67" t="s">
        <v>13</v>
      </c>
      <c r="C41" s="103">
        <v>4244165187.9056525</v>
      </c>
      <c r="D41" s="68">
        <f t="shared" ref="D41" si="43">C41/$C$57</f>
        <v>0.82267397100612683</v>
      </c>
      <c r="E41" s="68">
        <f t="shared" ref="E41" si="44">C41/C40</f>
        <v>0.45555056141442679</v>
      </c>
    </row>
    <row r="42" spans="1:5" ht="15.75">
      <c r="A42" s="70" t="s">
        <v>52</v>
      </c>
      <c r="B42" s="70"/>
      <c r="C42" s="109"/>
      <c r="D42" s="71"/>
      <c r="E42" s="72"/>
    </row>
    <row r="43" spans="1:5">
      <c r="A43" s="73" t="s">
        <v>53</v>
      </c>
      <c r="B43" s="398" t="s">
        <v>12</v>
      </c>
      <c r="C43" s="400">
        <v>214085876.07786426</v>
      </c>
      <c r="D43" s="401">
        <f>C43/$C$56</f>
        <v>2.0461325481379862E-2</v>
      </c>
      <c r="E43" s="402"/>
    </row>
    <row r="44" spans="1:5">
      <c r="A44" s="74"/>
      <c r="B44" s="57" t="s">
        <v>13</v>
      </c>
      <c r="C44" s="403">
        <v>167555137.95723078</v>
      </c>
      <c r="D44" s="75">
        <f t="shared" ref="D44:D57" si="45">C44/$C$57</f>
        <v>3.2478295401545218E-2</v>
      </c>
      <c r="E44" s="76">
        <f t="shared" si="36"/>
        <v>0.78265386314550711</v>
      </c>
    </row>
    <row r="45" spans="1:5">
      <c r="A45" s="77" t="s">
        <v>54</v>
      </c>
      <c r="B45" s="398" t="s">
        <v>12</v>
      </c>
      <c r="C45" s="377">
        <v>367555558.3650167</v>
      </c>
      <c r="D45" s="60">
        <f t="shared" ref="D45:D53" si="46">C45/$C$56</f>
        <v>3.5129239023043289E-2</v>
      </c>
      <c r="E45" s="78"/>
    </row>
    <row r="46" spans="1:5">
      <c r="A46" s="79"/>
      <c r="B46" s="404" t="s">
        <v>13</v>
      </c>
      <c r="C46" s="375">
        <v>289723080.72822046</v>
      </c>
      <c r="D46" s="80">
        <f t="shared" si="45"/>
        <v>5.6158897394950363E-2</v>
      </c>
      <c r="E46" s="81">
        <f t="shared" si="36"/>
        <v>0.78824295847132486</v>
      </c>
    </row>
    <row r="47" spans="1:5">
      <c r="A47" s="82" t="s">
        <v>55</v>
      </c>
      <c r="B47" s="55" t="s">
        <v>12</v>
      </c>
      <c r="C47" s="399">
        <v>110162781.96212134</v>
      </c>
      <c r="D47" s="80">
        <f t="shared" si="46"/>
        <v>1.0528842812785214E-2</v>
      </c>
      <c r="E47" s="81"/>
    </row>
    <row r="48" spans="1:5">
      <c r="A48" s="406"/>
      <c r="B48" s="404" t="s">
        <v>13</v>
      </c>
      <c r="C48" s="405">
        <v>92065002.206405163</v>
      </c>
      <c r="D48" s="80">
        <f t="shared" si="45"/>
        <v>1.7845554450062757E-2</v>
      </c>
      <c r="E48" s="84">
        <f t="shared" si="36"/>
        <v>0.83571784015095985</v>
      </c>
    </row>
    <row r="49" spans="1:5">
      <c r="A49" s="83" t="s">
        <v>56</v>
      </c>
      <c r="B49" s="55" t="s">
        <v>12</v>
      </c>
      <c r="C49" s="375">
        <v>423957032.30992973</v>
      </c>
      <c r="D49" s="85">
        <f t="shared" si="46"/>
        <v>4.0519827777234139E-2</v>
      </c>
      <c r="E49" s="63"/>
    </row>
    <row r="50" spans="1:5">
      <c r="A50" s="83"/>
      <c r="B50" s="61" t="s">
        <v>13</v>
      </c>
      <c r="C50" s="425">
        <v>337221446.18603396</v>
      </c>
      <c r="D50" s="80">
        <f t="shared" si="45"/>
        <v>6.5365812582613494E-2</v>
      </c>
      <c r="E50" s="56">
        <f t="shared" si="36"/>
        <v>0.79541420588941059</v>
      </c>
    </row>
    <row r="51" spans="1:5">
      <c r="A51" s="82" t="s">
        <v>57</v>
      </c>
      <c r="B51" s="398" t="s">
        <v>12</v>
      </c>
      <c r="C51" s="424">
        <v>30628922.123810001</v>
      </c>
      <c r="D51" s="80">
        <f t="shared" si="46"/>
        <v>2.9273689427843225E-3</v>
      </c>
      <c r="E51" s="86"/>
    </row>
    <row r="52" spans="1:5">
      <c r="A52" s="83"/>
      <c r="B52" s="57" t="s">
        <v>13</v>
      </c>
      <c r="C52" s="375">
        <v>28258197.981177196</v>
      </c>
      <c r="D52" s="87">
        <f t="shared" si="45"/>
        <v>5.4774691647014057E-3</v>
      </c>
      <c r="E52" s="88">
        <f t="shared" si="36"/>
        <v>0.92259851218238353</v>
      </c>
    </row>
    <row r="53" spans="1:5">
      <c r="A53" s="89" t="s">
        <v>58</v>
      </c>
      <c r="B53" s="67" t="s">
        <v>12</v>
      </c>
      <c r="C53" s="380">
        <v>1146390170.838742</v>
      </c>
      <c r="D53" s="90">
        <f t="shared" si="46"/>
        <v>0.10956660403722683</v>
      </c>
      <c r="E53" s="69"/>
    </row>
    <row r="54" spans="1:5">
      <c r="A54" s="66"/>
      <c r="B54" s="91" t="s">
        <v>13</v>
      </c>
      <c r="C54" s="381">
        <v>914822865.05906761</v>
      </c>
      <c r="D54" s="92">
        <f t="shared" si="45"/>
        <v>0.17732602899387326</v>
      </c>
      <c r="E54" s="69">
        <f t="shared" si="36"/>
        <v>0.79800306067675797</v>
      </c>
    </row>
    <row r="55" spans="1:5" ht="5.25" customHeight="1">
      <c r="A55" s="382"/>
      <c r="B55" s="387"/>
      <c r="C55" s="388"/>
      <c r="D55" s="383"/>
      <c r="E55" s="383"/>
    </row>
    <row r="56" spans="1:5">
      <c r="A56" s="104" t="s">
        <v>24</v>
      </c>
      <c r="B56" s="384" t="s">
        <v>12</v>
      </c>
      <c r="C56" s="385">
        <v>10462952474.544519</v>
      </c>
      <c r="D56" s="386">
        <f>C56/$C$56</f>
        <v>1</v>
      </c>
      <c r="E56" s="386"/>
    </row>
    <row r="57" spans="1:5">
      <c r="A57" s="104"/>
      <c r="B57" s="105" t="s">
        <v>13</v>
      </c>
      <c r="C57" s="106">
        <v>5158988052.9647198</v>
      </c>
      <c r="D57" s="107">
        <f t="shared" si="45"/>
        <v>1</v>
      </c>
      <c r="E57" s="108">
        <f t="shared" si="36"/>
        <v>0.49307191880266132</v>
      </c>
    </row>
    <row r="58" spans="1:5" ht="6" customHeight="1">
      <c r="A58" s="382"/>
      <c r="B58" s="387"/>
      <c r="C58" s="388"/>
      <c r="D58" s="383"/>
      <c r="E58" s="383"/>
    </row>
    <row r="59" spans="1:5">
      <c r="A59" s="407" t="s">
        <v>59</v>
      </c>
      <c r="B59" s="398" t="s">
        <v>12</v>
      </c>
      <c r="C59" s="399">
        <v>453759378.05000001</v>
      </c>
      <c r="D59" s="397"/>
      <c r="E59" s="396"/>
    </row>
    <row r="60" spans="1:5">
      <c r="A60" s="57"/>
      <c r="B60" s="57" t="s">
        <v>13</v>
      </c>
      <c r="C60" s="390">
        <v>0</v>
      </c>
      <c r="D60" s="71"/>
      <c r="E60" s="56">
        <f t="shared" si="36"/>
        <v>0</v>
      </c>
    </row>
    <row r="61" spans="1:5">
      <c r="A61" s="94" t="s">
        <v>60</v>
      </c>
      <c r="B61" s="95" t="s">
        <v>12</v>
      </c>
      <c r="C61" s="391">
        <v>12000000</v>
      </c>
      <c r="D61" s="96"/>
      <c r="E61" s="392"/>
    </row>
    <row r="62" spans="1:5">
      <c r="A62" s="57"/>
      <c r="B62" s="395" t="s">
        <v>13</v>
      </c>
      <c r="C62" s="391">
        <v>7566658.6599999955</v>
      </c>
      <c r="D62" s="393"/>
      <c r="E62" s="394">
        <f>C62/C61</f>
        <v>0.63055488833333295</v>
      </c>
    </row>
    <row r="63" spans="1:5" ht="6" customHeight="1">
      <c r="A63" s="57"/>
      <c r="B63" s="57"/>
      <c r="C63" s="389"/>
      <c r="D63" s="71"/>
      <c r="E63" s="56"/>
    </row>
    <row r="64" spans="1:5">
      <c r="A64" s="97" t="s">
        <v>7</v>
      </c>
      <c r="B64" s="97" t="s">
        <v>12</v>
      </c>
      <c r="C64" s="98">
        <v>10928711852.594519</v>
      </c>
      <c r="D64" s="99"/>
      <c r="E64" s="100"/>
    </row>
    <row r="65" spans="1:5" ht="15">
      <c r="A65" s="101"/>
      <c r="B65" s="102" t="s">
        <v>13</v>
      </c>
      <c r="C65" s="98">
        <v>5166554711.6247196</v>
      </c>
      <c r="D65" s="101"/>
      <c r="E65" s="100">
        <f t="shared" si="36"/>
        <v>0.47275056578586244</v>
      </c>
    </row>
  </sheetData>
  <mergeCells count="4">
    <mergeCell ref="A4:A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0E16-F3E2-440C-A23E-E3D93D8DCC2A}">
  <dimension ref="A1:Q74"/>
  <sheetViews>
    <sheetView tabSelected="1" topLeftCell="A5" workbookViewId="0">
      <selection activeCell="L32" sqref="L32"/>
    </sheetView>
  </sheetViews>
  <sheetFormatPr defaultColWidth="8.375" defaultRowHeight="14.25"/>
  <cols>
    <col min="1" max="1" width="1.25" style="110" customWidth="1"/>
    <col min="2" max="2" width="35.75" style="110" customWidth="1"/>
    <col min="3" max="3" width="14.125" style="110" customWidth="1"/>
    <col min="4" max="4" width="12.5" style="110" customWidth="1"/>
    <col min="5" max="5" width="13.875" style="110" customWidth="1"/>
    <col min="6" max="6" width="11.625" style="110" customWidth="1"/>
    <col min="7" max="7" width="11.875" style="110" customWidth="1"/>
    <col min="8" max="8" width="11.25" style="110" customWidth="1"/>
    <col min="9" max="9" width="11" style="110" customWidth="1"/>
    <col min="10" max="11" width="11.25" style="110" customWidth="1"/>
    <col min="12" max="12" width="12.25" style="110" customWidth="1"/>
    <col min="13" max="13" width="12.375" style="110" bestFit="1" customWidth="1"/>
    <col min="14" max="14" width="9.5" style="110" bestFit="1" customWidth="1"/>
    <col min="15" max="16384" width="8.375" style="110"/>
  </cols>
  <sheetData>
    <row r="1" spans="1:17"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7" ht="15.75">
      <c r="B2" s="541" t="s">
        <v>61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1:17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N3" s="111" t="s">
        <v>62</v>
      </c>
    </row>
    <row r="4" spans="1:17">
      <c r="B4" s="112"/>
      <c r="C4" s="112"/>
      <c r="D4" s="112"/>
      <c r="E4" s="113"/>
      <c r="F4" s="113"/>
      <c r="G4" s="113"/>
      <c r="H4" s="113"/>
      <c r="I4" s="112"/>
      <c r="J4" s="112"/>
      <c r="K4" s="112"/>
      <c r="L4" s="112"/>
    </row>
    <row r="5" spans="1:17" ht="30" customHeight="1">
      <c r="B5" s="354"/>
      <c r="C5" s="542" t="s">
        <v>63</v>
      </c>
      <c r="D5" s="542"/>
      <c r="E5" s="542"/>
      <c r="F5" s="542"/>
      <c r="G5" s="542"/>
      <c r="H5" s="542"/>
      <c r="I5" s="542"/>
      <c r="J5" s="542"/>
      <c r="K5" s="542"/>
      <c r="L5" s="542"/>
    </row>
    <row r="6" spans="1:17" ht="15.75" customHeight="1">
      <c r="B6" s="354"/>
      <c r="C6" s="543" t="s">
        <v>64</v>
      </c>
      <c r="D6" s="543"/>
      <c r="E6" s="544" t="s">
        <v>65</v>
      </c>
      <c r="F6" s="544"/>
      <c r="G6" s="544"/>
      <c r="H6" s="545" t="s">
        <v>66</v>
      </c>
      <c r="I6" s="546" t="s">
        <v>67</v>
      </c>
      <c r="J6" s="545" t="s">
        <v>68</v>
      </c>
      <c r="K6" s="546" t="s">
        <v>69</v>
      </c>
      <c r="L6" s="547" t="s">
        <v>7</v>
      </c>
    </row>
    <row r="7" spans="1:17" ht="27">
      <c r="B7" s="354"/>
      <c r="C7" s="114" t="s">
        <v>70</v>
      </c>
      <c r="D7" s="115" t="s">
        <v>71</v>
      </c>
      <c r="E7" s="114" t="s">
        <v>72</v>
      </c>
      <c r="F7" s="116" t="s">
        <v>73</v>
      </c>
      <c r="G7" s="114" t="s">
        <v>71</v>
      </c>
      <c r="H7" s="545"/>
      <c r="I7" s="546"/>
      <c r="J7" s="545"/>
      <c r="K7" s="546"/>
      <c r="L7" s="547"/>
    </row>
    <row r="8" spans="1:17" ht="20.25" customHeight="1">
      <c r="B8" s="117" t="s">
        <v>74</v>
      </c>
      <c r="C8" s="119"/>
      <c r="D8" s="119"/>
      <c r="E8" s="118"/>
      <c r="F8" s="119"/>
      <c r="G8" s="118"/>
      <c r="H8" s="119"/>
      <c r="I8" s="118"/>
      <c r="J8" s="118"/>
      <c r="K8" s="118"/>
      <c r="L8" s="120"/>
    </row>
    <row r="9" spans="1:17">
      <c r="A9" s="121" t="s">
        <v>75</v>
      </c>
      <c r="B9" s="113" t="s">
        <v>76</v>
      </c>
      <c r="C9" s="133">
        <v>21016039.997838136</v>
      </c>
      <c r="D9" s="122">
        <v>0</v>
      </c>
      <c r="E9" s="123">
        <v>549731492.67436981</v>
      </c>
      <c r="F9" s="124">
        <v>114958514.16093631</v>
      </c>
      <c r="G9" s="123">
        <v>114066418.42999956</v>
      </c>
      <c r="H9" s="126">
        <v>54470120.340000033</v>
      </c>
      <c r="I9" s="125">
        <v>6255646.1500000004</v>
      </c>
      <c r="J9" s="126">
        <v>0</v>
      </c>
      <c r="K9" s="123">
        <v>14796634.269999996</v>
      </c>
      <c r="L9" s="176">
        <v>875294866.02314389</v>
      </c>
      <c r="N9" s="127"/>
      <c r="O9" s="128"/>
      <c r="Q9" s="129"/>
    </row>
    <row r="10" spans="1:17">
      <c r="A10" s="121" t="s">
        <v>77</v>
      </c>
      <c r="B10" s="130" t="s">
        <v>78</v>
      </c>
      <c r="C10" s="160">
        <v>1575555.26</v>
      </c>
      <c r="D10" s="126">
        <v>0</v>
      </c>
      <c r="E10" s="123">
        <v>85677202.39758198</v>
      </c>
      <c r="F10" s="124">
        <v>55520173.479876325</v>
      </c>
      <c r="G10" s="123">
        <v>25722745.970000047</v>
      </c>
      <c r="H10" s="124">
        <v>2023952.23</v>
      </c>
      <c r="I10" s="123">
        <v>5440173.2399999984</v>
      </c>
      <c r="J10" s="124">
        <v>0</v>
      </c>
      <c r="K10" s="123">
        <v>2278444.4699999997</v>
      </c>
      <c r="L10" s="176">
        <v>178238247.04745838</v>
      </c>
      <c r="N10" s="127"/>
      <c r="O10" s="128"/>
      <c r="Q10" s="129"/>
    </row>
    <row r="11" spans="1:17">
      <c r="A11" s="121" t="s">
        <v>79</v>
      </c>
      <c r="B11" s="131" t="s">
        <v>80</v>
      </c>
      <c r="C11" s="123">
        <v>14005596.4</v>
      </c>
      <c r="D11" s="124">
        <v>0</v>
      </c>
      <c r="E11" s="123">
        <v>271844290.98971039</v>
      </c>
      <c r="F11" s="124">
        <v>87016037.63394554</v>
      </c>
      <c r="G11" s="123">
        <v>83921833.640000537</v>
      </c>
      <c r="H11" s="124">
        <v>12543582.010000002</v>
      </c>
      <c r="I11" s="133">
        <v>7319274.6300000008</v>
      </c>
      <c r="J11" s="126">
        <v>0</v>
      </c>
      <c r="K11" s="123">
        <v>5583898.290000001</v>
      </c>
      <c r="L11" s="176">
        <v>482234513.59365642</v>
      </c>
      <c r="N11" s="127"/>
      <c r="O11" s="128"/>
      <c r="Q11" s="129"/>
    </row>
    <row r="12" spans="1:17">
      <c r="A12" s="121" t="s">
        <v>81</v>
      </c>
      <c r="B12" s="131" t="s">
        <v>82</v>
      </c>
      <c r="C12" s="133">
        <v>5929045.6599999983</v>
      </c>
      <c r="D12" s="134">
        <v>0</v>
      </c>
      <c r="E12" s="123">
        <v>275326114.0490042</v>
      </c>
      <c r="F12" s="124">
        <v>19707142.739999965</v>
      </c>
      <c r="G12" s="123">
        <v>44161567.530000299</v>
      </c>
      <c r="H12" s="138">
        <v>1231582</v>
      </c>
      <c r="I12" s="135">
        <v>6484509.3000000007</v>
      </c>
      <c r="J12" s="139">
        <v>0</v>
      </c>
      <c r="K12" s="123">
        <v>2294918.5499999993</v>
      </c>
      <c r="L12" s="176">
        <v>355134879.82900453</v>
      </c>
      <c r="N12" s="127"/>
      <c r="O12" s="128"/>
      <c r="Q12" s="129"/>
    </row>
    <row r="13" spans="1:17">
      <c r="A13" s="121" t="s">
        <v>83</v>
      </c>
      <c r="B13" s="136" t="s">
        <v>84</v>
      </c>
      <c r="C13" s="133">
        <v>27035805.079999994</v>
      </c>
      <c r="D13" s="124">
        <v>0</v>
      </c>
      <c r="E13" s="123">
        <v>327204121.69357443</v>
      </c>
      <c r="F13" s="124">
        <v>139989065.49865574</v>
      </c>
      <c r="G13" s="123">
        <v>49366629.16000095</v>
      </c>
      <c r="H13" s="138">
        <v>2594813.9600000004</v>
      </c>
      <c r="I13" s="123">
        <v>5520965.1300000008</v>
      </c>
      <c r="J13" s="137">
        <v>0</v>
      </c>
      <c r="K13" s="123">
        <v>23395467.07000003</v>
      </c>
      <c r="L13" s="176">
        <v>575106867.59223115</v>
      </c>
      <c r="N13" s="127"/>
      <c r="O13" s="128"/>
      <c r="Q13" s="129"/>
    </row>
    <row r="14" spans="1:17">
      <c r="A14" s="121" t="s">
        <v>85</v>
      </c>
      <c r="B14" s="130" t="s">
        <v>86</v>
      </c>
      <c r="C14" s="133">
        <v>235451551.41000041</v>
      </c>
      <c r="D14" s="138">
        <v>0</v>
      </c>
      <c r="E14" s="123">
        <v>483908635.46605951</v>
      </c>
      <c r="F14" s="124">
        <v>259900287.6484749</v>
      </c>
      <c r="G14" s="123">
        <v>23080010.349999964</v>
      </c>
      <c r="H14" s="122">
        <v>16858479.060000002</v>
      </c>
      <c r="I14" s="133">
        <v>993891.2300000001</v>
      </c>
      <c r="J14" s="124">
        <v>0</v>
      </c>
      <c r="K14" s="123">
        <v>26549985.199999992</v>
      </c>
      <c r="L14" s="176">
        <v>1046742840.3645349</v>
      </c>
      <c r="N14" s="127"/>
      <c r="O14" s="128"/>
      <c r="Q14" s="129"/>
    </row>
    <row r="15" spans="1:17">
      <c r="A15" s="121" t="s">
        <v>87</v>
      </c>
      <c r="B15" s="136" t="s">
        <v>88</v>
      </c>
      <c r="C15" s="160">
        <v>60121298.346317656</v>
      </c>
      <c r="D15" s="139">
        <v>0</v>
      </c>
      <c r="E15" s="123">
        <v>616369149.29734087</v>
      </c>
      <c r="F15" s="124">
        <v>163382054.67182252</v>
      </c>
      <c r="G15" s="123">
        <v>108936211.48000032</v>
      </c>
      <c r="H15" s="124">
        <v>9319611.9399999995</v>
      </c>
      <c r="I15" s="125">
        <v>8044102.2700000005</v>
      </c>
      <c r="J15" s="138">
        <v>0</v>
      </c>
      <c r="K15" s="123">
        <v>8051390.9383396916</v>
      </c>
      <c r="L15" s="176">
        <v>974223818.94382119</v>
      </c>
      <c r="N15" s="127"/>
      <c r="O15" s="128"/>
      <c r="Q15" s="129"/>
    </row>
    <row r="16" spans="1:17" ht="6.75" customHeight="1">
      <c r="B16" s="484"/>
      <c r="C16" s="140"/>
      <c r="D16" s="140"/>
      <c r="E16" s="141"/>
      <c r="F16" s="142"/>
      <c r="G16" s="143"/>
      <c r="H16" s="144"/>
      <c r="I16" s="145"/>
      <c r="J16" s="146"/>
      <c r="K16" s="140"/>
      <c r="L16" s="141"/>
      <c r="N16" s="127"/>
      <c r="O16" s="128"/>
      <c r="Q16" s="129"/>
    </row>
    <row r="17" spans="1:17" s="147" customFormat="1" ht="26.25">
      <c r="B17" s="148" t="s">
        <v>89</v>
      </c>
      <c r="C17" s="149">
        <f>SUM(C9:C15)</f>
        <v>365134892.15415621</v>
      </c>
      <c r="D17" s="150">
        <v>0</v>
      </c>
      <c r="E17" s="149">
        <f>SUM(E9:E15)</f>
        <v>2610061006.5676413</v>
      </c>
      <c r="F17" s="149">
        <f>SUM(F9:F15)</f>
        <v>840473275.83371127</v>
      </c>
      <c r="G17" s="149">
        <f>SUM(G9:G15)</f>
        <v>449255416.56000167</v>
      </c>
      <c r="H17" s="149">
        <f t="shared" ref="H17:L17" si="0">SUM(H9:H15)</f>
        <v>99042141.540000021</v>
      </c>
      <c r="I17" s="149">
        <f t="shared" si="0"/>
        <v>40058561.950000003</v>
      </c>
      <c r="J17" s="149">
        <f t="shared" si="0"/>
        <v>0</v>
      </c>
      <c r="K17" s="149">
        <f t="shared" si="0"/>
        <v>82950738.788339704</v>
      </c>
      <c r="L17" s="149">
        <f t="shared" si="0"/>
        <v>4486976033.3938503</v>
      </c>
      <c r="N17" s="127"/>
      <c r="O17" s="128"/>
      <c r="Q17" s="129"/>
    </row>
    <row r="18" spans="1:17" s="147" customFormat="1" ht="9.75" customHeight="1">
      <c r="B18" s="151"/>
      <c r="C18" s="152"/>
      <c r="D18" s="153"/>
      <c r="E18" s="154"/>
      <c r="F18" s="154"/>
      <c r="G18" s="154"/>
      <c r="H18" s="152"/>
      <c r="I18" s="153"/>
      <c r="J18" s="153"/>
      <c r="K18" s="154"/>
      <c r="L18" s="154"/>
      <c r="N18" s="127"/>
      <c r="O18" s="128"/>
      <c r="Q18" s="129"/>
    </row>
    <row r="19" spans="1:17" ht="15.75" customHeight="1">
      <c r="A19" s="121" t="s">
        <v>90</v>
      </c>
      <c r="B19" s="130" t="s">
        <v>91</v>
      </c>
      <c r="C19" s="155">
        <v>7209102.4164999994</v>
      </c>
      <c r="D19" s="122">
        <v>48459265.68000003</v>
      </c>
      <c r="E19" s="123">
        <v>46381069.751179107</v>
      </c>
      <c r="F19" s="124">
        <v>42196065.170000054</v>
      </c>
      <c r="G19" s="123">
        <v>256484586.71999896</v>
      </c>
      <c r="H19" s="132">
        <v>16185665.362499997</v>
      </c>
      <c r="I19" s="156">
        <v>859214.90999999992</v>
      </c>
      <c r="J19" s="122">
        <v>0</v>
      </c>
      <c r="K19" s="123">
        <v>8236317.8578358283</v>
      </c>
      <c r="L19" s="176">
        <v>426011287.86801404</v>
      </c>
      <c r="M19" s="157"/>
      <c r="N19" s="127"/>
      <c r="O19" s="128"/>
      <c r="Q19" s="129"/>
    </row>
    <row r="20" spans="1:17">
      <c r="A20" s="121" t="s">
        <v>92</v>
      </c>
      <c r="B20" s="113" t="s">
        <v>23</v>
      </c>
      <c r="C20" s="155">
        <v>128980.6635</v>
      </c>
      <c r="D20" s="124">
        <v>0</v>
      </c>
      <c r="E20" s="123">
        <v>2480485.6742500002</v>
      </c>
      <c r="F20" s="124">
        <v>0</v>
      </c>
      <c r="G20" s="123">
        <v>0</v>
      </c>
      <c r="H20" s="122">
        <v>12064159.167499999</v>
      </c>
      <c r="I20" s="133">
        <v>184477040.53999996</v>
      </c>
      <c r="J20" s="126">
        <v>44633900</v>
      </c>
      <c r="K20" s="123">
        <v>2216166.3532499997</v>
      </c>
      <c r="L20" s="176">
        <v>246000732.39849997</v>
      </c>
      <c r="M20" s="158"/>
      <c r="N20" s="127"/>
      <c r="O20" s="128"/>
      <c r="Q20" s="129"/>
    </row>
    <row r="21" spans="1:17">
      <c r="B21" s="159" t="s">
        <v>93</v>
      </c>
      <c r="C21" s="133">
        <v>0</v>
      </c>
      <c r="D21" s="122">
        <v>0</v>
      </c>
      <c r="E21" s="123">
        <v>0</v>
      </c>
      <c r="F21" s="124">
        <v>0</v>
      </c>
      <c r="G21" s="123">
        <v>0</v>
      </c>
      <c r="H21" s="124">
        <v>0</v>
      </c>
      <c r="I21" s="160">
        <v>0</v>
      </c>
      <c r="J21" s="124">
        <v>0</v>
      </c>
      <c r="K21" s="123">
        <v>0</v>
      </c>
      <c r="L21" s="176">
        <v>0</v>
      </c>
      <c r="N21" s="127"/>
      <c r="O21" s="128"/>
      <c r="Q21" s="129"/>
    </row>
    <row r="22" spans="1:17">
      <c r="B22" s="130" t="s">
        <v>94</v>
      </c>
      <c r="C22" s="485">
        <v>5175452.45</v>
      </c>
      <c r="D22" s="124">
        <v>0</v>
      </c>
      <c r="E22" s="123">
        <v>2391206.2100000028</v>
      </c>
      <c r="F22" s="124">
        <v>0</v>
      </c>
      <c r="G22" s="123">
        <v>0</v>
      </c>
      <c r="H22" s="124">
        <v>0</v>
      </c>
      <c r="I22" s="125">
        <v>0</v>
      </c>
      <c r="J22" s="126">
        <v>0</v>
      </c>
      <c r="K22" s="123">
        <v>0</v>
      </c>
      <c r="L22" s="176">
        <v>7566658.6600000029</v>
      </c>
      <c r="N22" s="127"/>
      <c r="O22" s="128"/>
      <c r="Q22" s="129"/>
    </row>
    <row r="23" spans="1:17" ht="9" customHeight="1">
      <c r="B23" s="112"/>
      <c r="C23" s="122"/>
      <c r="D23" s="122"/>
      <c r="E23" s="122"/>
      <c r="F23" s="122"/>
      <c r="G23" s="122"/>
      <c r="H23" s="122"/>
      <c r="I23" s="126"/>
      <c r="J23" s="126"/>
      <c r="K23" s="122"/>
      <c r="L23" s="126"/>
      <c r="N23" s="127"/>
      <c r="O23" s="128"/>
      <c r="Q23" s="129"/>
    </row>
    <row r="24" spans="1:17" s="147" customFormat="1" ht="12.75" customHeight="1">
      <c r="B24" s="161" t="s">
        <v>7</v>
      </c>
      <c r="C24" s="162">
        <f>SUM(C17:C22)</f>
        <v>377648427.68415618</v>
      </c>
      <c r="D24" s="162">
        <f t="shared" ref="D24:L24" si="1">SUM(D17:D22)</f>
        <v>48459265.68000003</v>
      </c>
      <c r="E24" s="162">
        <f t="shared" si="1"/>
        <v>2661313768.2030706</v>
      </c>
      <c r="F24" s="162">
        <f t="shared" si="1"/>
        <v>882669341.00371134</v>
      </c>
      <c r="G24" s="162">
        <f t="shared" si="1"/>
        <v>705740003.28000069</v>
      </c>
      <c r="H24" s="162">
        <f t="shared" si="1"/>
        <v>127291966.07000002</v>
      </c>
      <c r="I24" s="162">
        <f t="shared" si="1"/>
        <v>225394817.39999998</v>
      </c>
      <c r="J24" s="162">
        <f t="shared" si="1"/>
        <v>44633900</v>
      </c>
      <c r="K24" s="162">
        <f t="shared" si="1"/>
        <v>93403222.99942553</v>
      </c>
      <c r="L24" s="162">
        <f t="shared" si="1"/>
        <v>5166554712.320364</v>
      </c>
      <c r="M24" s="163"/>
      <c r="N24" s="127"/>
      <c r="O24" s="128"/>
      <c r="Q24" s="129"/>
    </row>
    <row r="25" spans="1:17" ht="19.5" customHeight="1">
      <c r="B25" s="131" t="s">
        <v>95</v>
      </c>
      <c r="C25" s="164">
        <f>C24/L24</f>
        <v>7.3094827929258407E-2</v>
      </c>
      <c r="D25" s="164">
        <f>D24/L24</f>
        <v>9.3794159509125504E-3</v>
      </c>
      <c r="E25" s="164">
        <f>E24/L24</f>
        <v>0.51510414897122836</v>
      </c>
      <c r="F25" s="164">
        <f>F24/L24</f>
        <v>0.17084292921525912</v>
      </c>
      <c r="G25" s="164">
        <f>G24/L24</f>
        <v>0.13659779922528761</v>
      </c>
      <c r="H25" s="164">
        <f>H24/L24</f>
        <v>2.4637688587029714E-2</v>
      </c>
      <c r="I25" s="164">
        <f>I24/L24</f>
        <v>4.3625748675904831E-2</v>
      </c>
      <c r="J25" s="164">
        <f>J24/L24</f>
        <v>8.6390065498705149E-3</v>
      </c>
      <c r="K25" s="164">
        <f>K24/L24</f>
        <v>1.807843489524898E-2</v>
      </c>
      <c r="L25" s="164">
        <f>L24/L24</f>
        <v>1</v>
      </c>
      <c r="N25" s="127"/>
      <c r="O25" s="128"/>
      <c r="Q25" s="129"/>
    </row>
    <row r="26" spans="1:17">
      <c r="B26" s="165"/>
      <c r="C26" s="166"/>
      <c r="D26" s="166"/>
      <c r="E26" s="166"/>
      <c r="F26" s="166"/>
      <c r="G26" s="166"/>
      <c r="H26" s="167"/>
      <c r="I26" s="166"/>
      <c r="J26" s="166"/>
      <c r="K26" s="167"/>
      <c r="L26" s="167"/>
    </row>
    <row r="27" spans="1:17">
      <c r="B27" s="168" t="s">
        <v>96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7">
      <c r="B28" s="168" t="s">
        <v>97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30" spans="1:17">
      <c r="C30" s="169"/>
      <c r="D30" s="169"/>
      <c r="E30" s="169"/>
      <c r="F30" s="169"/>
      <c r="G30" s="169"/>
      <c r="H30" s="169"/>
      <c r="I30" s="169"/>
      <c r="J30" s="169"/>
      <c r="K30" s="169"/>
      <c r="L30" s="169"/>
    </row>
    <row r="31" spans="1:17">
      <c r="C31" s="170"/>
      <c r="D31" s="170"/>
      <c r="E31" s="170"/>
      <c r="F31" s="170"/>
      <c r="G31" s="170"/>
      <c r="H31" s="170"/>
      <c r="I31" s="170"/>
      <c r="J31" s="171"/>
      <c r="K31" s="170"/>
      <c r="L31" s="170"/>
    </row>
    <row r="32" spans="1:17">
      <c r="C32" s="170"/>
      <c r="D32" s="170"/>
      <c r="E32" s="170"/>
      <c r="F32" s="170"/>
      <c r="G32" s="170"/>
      <c r="H32" s="170"/>
      <c r="I32" s="172"/>
      <c r="J32" s="171"/>
      <c r="K32" s="170"/>
      <c r="L32" s="170"/>
    </row>
    <row r="33" spans="3:12">
      <c r="C33" s="170"/>
      <c r="D33" s="170"/>
      <c r="E33" s="170"/>
      <c r="F33" s="170"/>
      <c r="G33" s="170"/>
      <c r="H33" s="170"/>
      <c r="I33" s="170"/>
      <c r="J33" s="171"/>
      <c r="K33" s="170"/>
      <c r="L33" s="170"/>
    </row>
    <row r="34" spans="3:12">
      <c r="C34" s="170"/>
      <c r="D34" s="170"/>
      <c r="E34" s="171"/>
      <c r="F34" s="170"/>
      <c r="G34" s="170"/>
      <c r="H34" s="170"/>
      <c r="I34" s="170"/>
      <c r="J34" s="171"/>
      <c r="K34" s="170"/>
      <c r="L34" s="170"/>
    </row>
    <row r="35" spans="3:12">
      <c r="C35" s="170"/>
      <c r="D35" s="170"/>
      <c r="E35" s="171"/>
      <c r="F35" s="170"/>
      <c r="G35" s="170"/>
      <c r="H35" s="170"/>
      <c r="I35" s="170"/>
      <c r="J35" s="171"/>
      <c r="K35" s="170"/>
      <c r="L35" s="170"/>
    </row>
    <row r="36" spans="3:12">
      <c r="C36" s="170"/>
      <c r="D36" s="170"/>
      <c r="E36" s="171"/>
      <c r="F36" s="170"/>
      <c r="G36" s="170"/>
      <c r="H36" s="170"/>
      <c r="I36" s="170"/>
      <c r="J36" s="171"/>
      <c r="K36" s="170"/>
      <c r="L36" s="170"/>
    </row>
    <row r="37" spans="3:12">
      <c r="C37" s="170"/>
      <c r="D37" s="170"/>
      <c r="E37" s="171"/>
      <c r="F37" s="170"/>
      <c r="G37" s="170"/>
      <c r="H37" s="170"/>
      <c r="I37" s="170"/>
      <c r="J37" s="171"/>
      <c r="K37" s="170"/>
      <c r="L37" s="170"/>
    </row>
    <row r="38" spans="3:12">
      <c r="C38" s="170"/>
      <c r="D38" s="170"/>
      <c r="E38" s="171"/>
      <c r="F38" s="170"/>
      <c r="G38" s="170"/>
      <c r="H38" s="170"/>
      <c r="I38" s="170"/>
      <c r="J38" s="171"/>
      <c r="K38" s="170"/>
      <c r="L38" s="170"/>
    </row>
    <row r="39" spans="3:12">
      <c r="C39" s="170"/>
      <c r="D39" s="170"/>
      <c r="E39" s="171"/>
      <c r="F39" s="170"/>
      <c r="G39" s="170"/>
      <c r="H39" s="170"/>
      <c r="I39" s="170"/>
      <c r="J39" s="171"/>
      <c r="K39" s="170"/>
      <c r="L39" s="170"/>
    </row>
    <row r="40" spans="3:12">
      <c r="C40" s="170"/>
      <c r="D40" s="170"/>
      <c r="E40" s="171"/>
      <c r="F40" s="170"/>
      <c r="G40" s="170"/>
      <c r="H40" s="170"/>
      <c r="I40" s="170"/>
      <c r="J40" s="171"/>
      <c r="K40" s="170"/>
      <c r="L40" s="170"/>
    </row>
    <row r="41" spans="3:12">
      <c r="C41" s="170"/>
      <c r="D41" s="170"/>
      <c r="E41" s="171"/>
      <c r="F41" s="170"/>
      <c r="G41" s="170"/>
      <c r="H41" s="170"/>
      <c r="I41" s="170"/>
      <c r="J41" s="171"/>
      <c r="K41" s="170"/>
      <c r="L41" s="170"/>
    </row>
    <row r="42" spans="3:12">
      <c r="C42" s="170"/>
      <c r="D42" s="170"/>
      <c r="E42" s="171"/>
      <c r="F42" s="170"/>
      <c r="G42" s="170"/>
      <c r="H42" s="170"/>
      <c r="I42" s="170"/>
      <c r="J42" s="171"/>
      <c r="K42" s="170"/>
      <c r="L42" s="170"/>
    </row>
    <row r="43" spans="3:12">
      <c r="C43" s="170"/>
      <c r="D43" s="170"/>
      <c r="E43" s="170"/>
      <c r="F43" s="170"/>
      <c r="G43" s="170"/>
      <c r="H43" s="170"/>
      <c r="I43" s="170"/>
      <c r="J43" s="171"/>
      <c r="K43" s="170"/>
      <c r="L43" s="170"/>
    </row>
    <row r="44" spans="3:12">
      <c r="C44" s="170"/>
      <c r="D44" s="170"/>
      <c r="E44" s="170"/>
      <c r="F44" s="170"/>
      <c r="G44" s="170"/>
      <c r="H44" s="170"/>
      <c r="I44" s="170"/>
      <c r="J44" s="171"/>
      <c r="K44" s="170"/>
      <c r="L44" s="170"/>
    </row>
    <row r="45" spans="3:12">
      <c r="C45" s="170"/>
      <c r="D45" s="170"/>
      <c r="E45" s="170"/>
      <c r="F45" s="170"/>
      <c r="G45" s="170"/>
      <c r="H45" s="170"/>
      <c r="I45" s="170"/>
      <c r="J45" s="171"/>
      <c r="K45" s="170"/>
      <c r="L45" s="170"/>
    </row>
    <row r="46" spans="3:12">
      <c r="C46" s="170"/>
      <c r="D46" s="170"/>
      <c r="E46" s="170"/>
      <c r="F46" s="170"/>
      <c r="G46" s="170"/>
      <c r="H46" s="170"/>
      <c r="I46" s="170"/>
      <c r="J46" s="171"/>
      <c r="K46" s="170"/>
      <c r="L46" s="170"/>
    </row>
    <row r="47" spans="3:12">
      <c r="C47" s="170"/>
      <c r="D47" s="170"/>
      <c r="E47" s="170"/>
      <c r="F47" s="170"/>
      <c r="G47" s="170"/>
      <c r="H47" s="170"/>
      <c r="I47" s="170"/>
      <c r="J47" s="171"/>
      <c r="K47" s="170"/>
      <c r="L47" s="170"/>
    </row>
    <row r="48" spans="3:12">
      <c r="C48" s="170"/>
      <c r="D48" s="170"/>
      <c r="E48" s="170"/>
      <c r="F48" s="170"/>
      <c r="G48" s="170"/>
      <c r="H48" s="170"/>
      <c r="I48" s="170"/>
      <c r="J48" s="171"/>
      <c r="K48" s="170"/>
      <c r="L48" s="170"/>
    </row>
    <row r="49" spans="3:12">
      <c r="C49" s="170"/>
      <c r="D49" s="170"/>
      <c r="E49" s="170"/>
      <c r="F49" s="170"/>
      <c r="G49" s="170"/>
      <c r="H49" s="170"/>
      <c r="I49" s="170"/>
      <c r="J49" s="171"/>
      <c r="K49" s="170"/>
      <c r="L49" s="170"/>
    </row>
    <row r="50" spans="3:12">
      <c r="C50" s="170"/>
      <c r="D50" s="170"/>
      <c r="E50" s="170"/>
      <c r="F50" s="170"/>
      <c r="G50" s="170"/>
      <c r="H50" s="170"/>
      <c r="I50" s="170"/>
      <c r="J50" s="171"/>
      <c r="K50" s="170"/>
      <c r="L50" s="170"/>
    </row>
    <row r="51" spans="3:12">
      <c r="C51" s="127"/>
      <c r="D51" s="127"/>
      <c r="E51" s="127"/>
      <c r="F51" s="127"/>
      <c r="G51" s="127"/>
      <c r="H51" s="127"/>
      <c r="I51" s="127"/>
      <c r="J51" s="127"/>
      <c r="K51" s="127"/>
      <c r="L51" s="127"/>
    </row>
    <row r="52" spans="3:12">
      <c r="C52" s="127"/>
      <c r="D52" s="127"/>
      <c r="E52" s="127"/>
      <c r="F52" s="127"/>
      <c r="G52" s="127"/>
      <c r="H52" s="127"/>
      <c r="I52" s="127"/>
      <c r="J52" s="127"/>
      <c r="K52" s="127"/>
      <c r="L52" s="127"/>
    </row>
    <row r="53" spans="3:12">
      <c r="C53" s="127"/>
      <c r="D53" s="127"/>
      <c r="E53" s="127"/>
      <c r="F53" s="127"/>
      <c r="G53" s="127"/>
      <c r="H53" s="127"/>
      <c r="I53" s="127"/>
      <c r="J53" s="127"/>
      <c r="K53" s="127"/>
      <c r="L53" s="127"/>
    </row>
    <row r="54" spans="3:12">
      <c r="C54" s="127"/>
      <c r="D54" s="127"/>
      <c r="E54" s="127"/>
      <c r="F54" s="127"/>
      <c r="G54" s="127"/>
      <c r="H54" s="127"/>
      <c r="I54" s="127"/>
      <c r="J54" s="127"/>
      <c r="K54" s="127"/>
      <c r="L54" s="127"/>
    </row>
    <row r="56" spans="3:12">
      <c r="C56" s="127"/>
      <c r="D56" s="127"/>
      <c r="E56" s="127"/>
      <c r="F56" s="127"/>
      <c r="G56" s="127"/>
      <c r="H56" s="127"/>
      <c r="I56" s="127"/>
      <c r="J56" s="127"/>
      <c r="K56" s="127"/>
      <c r="L56" s="127"/>
    </row>
    <row r="57" spans="3:12">
      <c r="C57" s="127"/>
      <c r="D57" s="127"/>
      <c r="E57" s="127"/>
      <c r="F57" s="127"/>
      <c r="G57" s="127"/>
      <c r="H57" s="127"/>
      <c r="I57" s="127"/>
      <c r="J57" s="127"/>
      <c r="K57" s="127"/>
      <c r="L57" s="127"/>
    </row>
    <row r="58" spans="3:12">
      <c r="C58" s="173"/>
      <c r="D58" s="173"/>
      <c r="E58" s="173"/>
      <c r="F58" s="173"/>
      <c r="G58" s="173"/>
      <c r="H58" s="173"/>
      <c r="I58" s="173"/>
      <c r="J58" s="173"/>
      <c r="K58" s="173"/>
      <c r="L58" s="173"/>
    </row>
    <row r="59" spans="3:12">
      <c r="C59" s="174"/>
      <c r="D59" s="174"/>
      <c r="E59" s="174"/>
      <c r="F59" s="174"/>
      <c r="G59" s="174"/>
      <c r="H59" s="174"/>
      <c r="I59" s="174"/>
      <c r="J59" s="174"/>
      <c r="K59" s="174"/>
      <c r="L59" s="174"/>
    </row>
    <row r="61" spans="3:12">
      <c r="C61" s="127"/>
      <c r="D61" s="127"/>
      <c r="E61" s="127"/>
      <c r="F61" s="127"/>
      <c r="G61" s="127"/>
      <c r="H61" s="127"/>
      <c r="I61" s="127"/>
      <c r="J61" s="127"/>
      <c r="K61" s="127"/>
      <c r="L61" s="127"/>
    </row>
    <row r="62" spans="3:12">
      <c r="C62" s="127"/>
      <c r="D62" s="127"/>
      <c r="E62" s="127"/>
      <c r="F62" s="127"/>
      <c r="G62" s="127"/>
      <c r="H62" s="127"/>
      <c r="I62" s="127"/>
      <c r="J62" s="127"/>
      <c r="K62" s="127"/>
      <c r="L62" s="127"/>
    </row>
    <row r="64" spans="3:12">
      <c r="C64" s="127"/>
      <c r="D64" s="127"/>
      <c r="E64" s="127"/>
      <c r="F64" s="127"/>
      <c r="G64" s="127"/>
      <c r="H64" s="127"/>
      <c r="I64" s="127"/>
      <c r="J64" s="127"/>
      <c r="K64" s="127"/>
      <c r="L64" s="127"/>
    </row>
    <row r="65" spans="3:12">
      <c r="C65" s="127"/>
      <c r="D65" s="127"/>
      <c r="E65" s="127"/>
      <c r="F65" s="127"/>
      <c r="G65" s="127"/>
      <c r="H65" s="127"/>
      <c r="I65" s="127"/>
      <c r="J65" s="127"/>
      <c r="K65" s="127"/>
      <c r="L65" s="127"/>
    </row>
    <row r="67" spans="3:12">
      <c r="C67" s="127"/>
      <c r="D67" s="127"/>
      <c r="E67" s="127"/>
      <c r="F67" s="127"/>
      <c r="G67" s="127"/>
      <c r="H67" s="127"/>
      <c r="I67" s="127"/>
      <c r="J67" s="127"/>
      <c r="K67" s="127"/>
      <c r="L67" s="127"/>
    </row>
    <row r="68" spans="3:12">
      <c r="C68" s="127"/>
      <c r="D68" s="127"/>
      <c r="E68" s="127"/>
      <c r="F68" s="127"/>
      <c r="G68" s="127"/>
      <c r="H68" s="127"/>
      <c r="I68" s="127"/>
      <c r="J68" s="127"/>
      <c r="K68" s="127"/>
      <c r="L68" s="127"/>
    </row>
    <row r="70" spans="3:12">
      <c r="C70" s="127"/>
      <c r="D70" s="127"/>
      <c r="E70" s="127"/>
      <c r="F70" s="127"/>
      <c r="G70" s="127"/>
      <c r="H70" s="127"/>
      <c r="I70" s="127"/>
      <c r="J70" s="127"/>
      <c r="K70" s="127"/>
      <c r="L70" s="127"/>
    </row>
    <row r="72" spans="3:12">
      <c r="C72" s="175"/>
      <c r="D72" s="175"/>
      <c r="E72" s="175"/>
      <c r="F72" s="175"/>
      <c r="G72" s="175"/>
      <c r="H72" s="175"/>
      <c r="I72" s="175"/>
      <c r="J72" s="175"/>
      <c r="K72" s="175"/>
      <c r="L72" s="175"/>
    </row>
    <row r="74" spans="3:12">
      <c r="C74" s="174"/>
      <c r="D74" s="174"/>
      <c r="E74" s="174"/>
      <c r="F74" s="174"/>
      <c r="G74" s="174"/>
      <c r="H74" s="174"/>
      <c r="I74" s="174"/>
      <c r="J74" s="174"/>
      <c r="K74" s="174"/>
      <c r="L74" s="174"/>
    </row>
  </sheetData>
  <mergeCells count="9">
    <mergeCell ref="B2:L2"/>
    <mergeCell ref="C5:L5"/>
    <mergeCell ref="C6:D6"/>
    <mergeCell ref="E6:G6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DB48-F221-4FE0-A59D-7CE37A597154}">
  <dimension ref="A1:F14"/>
  <sheetViews>
    <sheetView zoomScale="110" zoomScaleNormal="110" workbookViewId="0">
      <selection activeCell="C18" sqref="C18"/>
    </sheetView>
  </sheetViews>
  <sheetFormatPr defaultRowHeight="14.25"/>
  <cols>
    <col min="1" max="1" width="24.625" customWidth="1"/>
    <col min="2" max="2" width="14.875" customWidth="1"/>
    <col min="3" max="3" width="16" style="353" customWidth="1"/>
    <col min="4" max="4" width="13.75" customWidth="1"/>
    <col min="5" max="5" width="16" customWidth="1"/>
    <col min="6" max="6" width="11.875" bestFit="1" customWidth="1"/>
  </cols>
  <sheetData>
    <row r="1" spans="1:6" ht="15.75">
      <c r="A1" s="348" t="s">
        <v>98</v>
      </c>
      <c r="B1" s="349"/>
      <c r="C1" s="351"/>
      <c r="D1" s="349"/>
      <c r="E1" s="349"/>
      <c r="F1" s="349"/>
    </row>
    <row r="2" spans="1:6">
      <c r="A2" s="350"/>
      <c r="B2" s="350"/>
      <c r="C2" s="352"/>
      <c r="D2" s="350"/>
      <c r="E2" s="350"/>
      <c r="F2" s="350"/>
    </row>
    <row r="3" spans="1:6">
      <c r="A3" s="486" t="s">
        <v>99</v>
      </c>
      <c r="B3" s="486" t="s">
        <v>100</v>
      </c>
      <c r="C3" s="487" t="s">
        <v>101</v>
      </c>
      <c r="D3" s="486" t="s">
        <v>102</v>
      </c>
      <c r="E3" s="486" t="s">
        <v>103</v>
      </c>
      <c r="F3" s="486" t="s">
        <v>104</v>
      </c>
    </row>
    <row r="4" spans="1:6" ht="6.95" customHeight="1">
      <c r="A4" s="488"/>
      <c r="B4" s="488"/>
      <c r="C4" s="489"/>
      <c r="D4" s="488"/>
      <c r="E4" s="488"/>
      <c r="F4" s="488"/>
    </row>
    <row r="5" spans="1:6" ht="14.25" customHeight="1">
      <c r="A5" s="548" t="s">
        <v>105</v>
      </c>
      <c r="B5" s="490" t="s">
        <v>106</v>
      </c>
      <c r="C5" s="491">
        <v>613012986</v>
      </c>
      <c r="D5" s="492">
        <v>200605989</v>
      </c>
      <c r="E5" s="492">
        <f>C5-D5</f>
        <v>412406997</v>
      </c>
      <c r="F5" s="493">
        <f>D5/C5</f>
        <v>0.32724590437958517</v>
      </c>
    </row>
    <row r="6" spans="1:6">
      <c r="A6" s="548"/>
      <c r="B6" s="490" t="s">
        <v>107</v>
      </c>
      <c r="C6" s="492">
        <v>605048527</v>
      </c>
      <c r="D6" s="492">
        <v>196335626</v>
      </c>
      <c r="E6" s="492">
        <v>408712901</v>
      </c>
      <c r="F6" s="493">
        <f t="shared" ref="F6:F14" si="0">D6/C6</f>
        <v>0.32449566809704833</v>
      </c>
    </row>
    <row r="7" spans="1:6">
      <c r="A7" s="548"/>
      <c r="B7" s="490" t="s">
        <v>108</v>
      </c>
      <c r="C7" s="492">
        <v>1333140971</v>
      </c>
      <c r="D7" s="492">
        <v>278980553</v>
      </c>
      <c r="E7" s="492">
        <f>C7-D7</f>
        <v>1054160418</v>
      </c>
      <c r="F7" s="493">
        <f t="shared" si="0"/>
        <v>0.20926560586517298</v>
      </c>
    </row>
    <row r="8" spans="1:6">
      <c r="A8" s="548"/>
      <c r="B8" s="490" t="s">
        <v>109</v>
      </c>
      <c r="C8" s="492">
        <v>1004761772</v>
      </c>
      <c r="D8" s="492">
        <v>385667399</v>
      </c>
      <c r="E8" s="492">
        <f t="shared" ref="E8:E12" si="1">C8-D8</f>
        <v>619094373</v>
      </c>
      <c r="F8" s="493">
        <f t="shared" si="0"/>
        <v>0.38383964213956978</v>
      </c>
    </row>
    <row r="9" spans="1:6">
      <c r="A9" s="548"/>
      <c r="B9" s="494" t="s">
        <v>110</v>
      </c>
      <c r="C9" s="492">
        <v>1685495256</v>
      </c>
      <c r="D9" s="495">
        <v>730195519</v>
      </c>
      <c r="E9" s="495">
        <f>C9-D9</f>
        <v>955299737</v>
      </c>
      <c r="F9" s="493">
        <f t="shared" si="0"/>
        <v>0.4332231232337565</v>
      </c>
    </row>
    <row r="10" spans="1:6" ht="26.25" customHeight="1">
      <c r="A10" s="496" t="s">
        <v>111</v>
      </c>
      <c r="B10" s="490" t="s">
        <v>112</v>
      </c>
      <c r="C10" s="497">
        <v>5856939097</v>
      </c>
      <c r="D10" s="492">
        <v>1807522542</v>
      </c>
      <c r="E10" s="492">
        <f t="shared" si="1"/>
        <v>4049416555</v>
      </c>
      <c r="F10" s="498">
        <f t="shared" si="0"/>
        <v>0.30861214570693357</v>
      </c>
    </row>
    <row r="11" spans="1:6" ht="36.75" customHeight="1">
      <c r="A11" s="499" t="s">
        <v>113</v>
      </c>
      <c r="B11" s="500" t="s">
        <v>114</v>
      </c>
      <c r="C11" s="497">
        <v>1715042189</v>
      </c>
      <c r="D11" s="497">
        <v>402672862</v>
      </c>
      <c r="E11" s="501">
        <f t="shared" si="1"/>
        <v>1312369327</v>
      </c>
      <c r="F11" s="498">
        <f t="shared" si="0"/>
        <v>0.23478889591327715</v>
      </c>
    </row>
    <row r="12" spans="1:6" ht="36.75" customHeight="1">
      <c r="A12" s="502" t="s">
        <v>115</v>
      </c>
      <c r="B12" s="500" t="s">
        <v>116</v>
      </c>
      <c r="C12" s="497">
        <v>875927365</v>
      </c>
      <c r="D12" s="497">
        <v>573475904</v>
      </c>
      <c r="E12" s="492">
        <f t="shared" si="1"/>
        <v>302451461</v>
      </c>
      <c r="F12" s="498">
        <f t="shared" si="0"/>
        <v>0.6547071445815601</v>
      </c>
    </row>
    <row r="13" spans="1:6" ht="6.6" customHeight="1">
      <c r="A13" s="499"/>
      <c r="B13" s="490"/>
      <c r="C13" s="492"/>
      <c r="D13" s="492"/>
      <c r="E13" s="492"/>
      <c r="F13" s="493"/>
    </row>
    <row r="14" spans="1:6">
      <c r="A14" s="503"/>
      <c r="B14" s="504" t="s">
        <v>117</v>
      </c>
      <c r="C14" s="505">
        <f>SUM(C5:C12)</f>
        <v>13689368163</v>
      </c>
      <c r="D14" s="505">
        <f>SUM(D5:D12)</f>
        <v>4575456394</v>
      </c>
      <c r="E14" s="505">
        <f>SUM(E5:E12)</f>
        <v>9113911769</v>
      </c>
      <c r="F14" s="506">
        <f t="shared" si="0"/>
        <v>0.3342343006280355</v>
      </c>
    </row>
  </sheetData>
  <mergeCells count="1">
    <mergeCell ref="A5:A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500C-9AF0-4D8A-A81F-E68D6DB45F53}">
  <dimension ref="A1:G30"/>
  <sheetViews>
    <sheetView workbookViewId="0">
      <selection activeCell="G2" sqref="G2"/>
    </sheetView>
  </sheetViews>
  <sheetFormatPr defaultRowHeight="14.25"/>
  <cols>
    <col min="1" max="1" width="43.5" customWidth="1"/>
    <col min="2" max="2" width="19.625" customWidth="1"/>
    <col min="3" max="3" width="23" customWidth="1"/>
    <col min="4" max="4" width="18.375" customWidth="1"/>
  </cols>
  <sheetData>
    <row r="1" spans="1:7" ht="15.75">
      <c r="A1" s="428" t="s">
        <v>118</v>
      </c>
    </row>
    <row r="2" spans="1:7">
      <c r="G2" t="s">
        <v>119</v>
      </c>
    </row>
    <row r="3" spans="1:7" ht="15.75">
      <c r="A3" s="330" t="s">
        <v>120</v>
      </c>
      <c r="B3" s="331" t="s">
        <v>121</v>
      </c>
      <c r="C3" s="331" t="s">
        <v>122</v>
      </c>
      <c r="D3" s="332" t="s">
        <v>123</v>
      </c>
    </row>
    <row r="4" spans="1:7" ht="15.75">
      <c r="A4" s="333"/>
      <c r="B4" s="334"/>
      <c r="C4" s="334"/>
      <c r="D4" s="334"/>
    </row>
    <row r="5" spans="1:7" ht="15">
      <c r="A5" s="335" t="s">
        <v>124</v>
      </c>
      <c r="B5" s="336">
        <v>23326597.349999998</v>
      </c>
      <c r="C5" s="336">
        <v>351029139.54999983</v>
      </c>
      <c r="D5" s="337">
        <v>374355736.89999986</v>
      </c>
    </row>
    <row r="6" spans="1:7" ht="15">
      <c r="A6" s="335" t="s">
        <v>125</v>
      </c>
      <c r="B6" s="336"/>
      <c r="C6" s="336">
        <v>217000000</v>
      </c>
      <c r="D6" s="337">
        <v>217000000</v>
      </c>
    </row>
    <row r="7" spans="1:7" ht="15">
      <c r="A7" s="335" t="s">
        <v>126</v>
      </c>
      <c r="B7" s="336">
        <v>85205751.689999998</v>
      </c>
      <c r="C7" s="336">
        <v>18262092.920000002</v>
      </c>
      <c r="D7" s="337">
        <v>103467844.61</v>
      </c>
    </row>
    <row r="8" spans="1:7" ht="15">
      <c r="A8" s="335" t="s">
        <v>127</v>
      </c>
      <c r="B8" s="336">
        <v>78657786.350000009</v>
      </c>
      <c r="C8" s="336">
        <v>9029435.3899999969</v>
      </c>
      <c r="D8" s="337">
        <v>87687221.74000001</v>
      </c>
    </row>
    <row r="9" spans="1:7" ht="15">
      <c r="A9" s="335" t="s">
        <v>128</v>
      </c>
      <c r="B9" s="336">
        <v>35600666.57</v>
      </c>
      <c r="C9" s="336">
        <v>47640028.869999997</v>
      </c>
      <c r="D9" s="337">
        <v>83240695.439999998</v>
      </c>
    </row>
    <row r="10" spans="1:7" ht="15">
      <c r="A10" s="335" t="s">
        <v>129</v>
      </c>
      <c r="B10" s="336">
        <v>63126252.509999998</v>
      </c>
      <c r="C10" s="336">
        <v>10758964.109999998</v>
      </c>
      <c r="D10" s="337">
        <v>73885216.61999999</v>
      </c>
    </row>
    <row r="11" spans="1:7" ht="15">
      <c r="A11" s="335" t="s">
        <v>130</v>
      </c>
      <c r="B11" s="336">
        <v>57290201.709999986</v>
      </c>
      <c r="C11" s="336">
        <v>13078894.889999999</v>
      </c>
      <c r="D11" s="337">
        <v>70369096.599999979</v>
      </c>
    </row>
    <row r="12" spans="1:7" ht="15">
      <c r="A12" s="335" t="s">
        <v>131</v>
      </c>
      <c r="B12" s="336">
        <v>42602259.549999997</v>
      </c>
      <c r="C12" s="336">
        <v>16528643.369999997</v>
      </c>
      <c r="D12" s="337">
        <v>59130902.919999994</v>
      </c>
    </row>
    <row r="13" spans="1:7" ht="15">
      <c r="A13" s="335" t="s">
        <v>132</v>
      </c>
      <c r="B13" s="336">
        <v>36742662.669999994</v>
      </c>
      <c r="C13" s="336">
        <v>10181683.720000004</v>
      </c>
      <c r="D13" s="337">
        <v>46924346.390000001</v>
      </c>
    </row>
    <row r="14" spans="1:7" ht="15">
      <c r="A14" s="335" t="s">
        <v>133</v>
      </c>
      <c r="B14" s="336"/>
      <c r="C14" s="336">
        <v>43237139.690000013</v>
      </c>
      <c r="D14" s="337">
        <v>43237139.690000013</v>
      </c>
    </row>
    <row r="15" spans="1:7" ht="15">
      <c r="A15" s="335" t="s">
        <v>134</v>
      </c>
      <c r="B15" s="336">
        <v>40984309.650000006</v>
      </c>
      <c r="C15" s="336"/>
      <c r="D15" s="337">
        <v>40984309.650000006</v>
      </c>
    </row>
    <row r="16" spans="1:7" ht="15">
      <c r="A16" s="335" t="s">
        <v>135</v>
      </c>
      <c r="B16" s="336">
        <v>36307188.469999999</v>
      </c>
      <c r="C16" s="336">
        <v>1090441.33</v>
      </c>
      <c r="D16" s="337">
        <v>37397629.799999997</v>
      </c>
    </row>
    <row r="17" spans="1:4" ht="15">
      <c r="A17" s="335" t="s">
        <v>136</v>
      </c>
      <c r="B17" s="336">
        <v>15925240.040000001</v>
      </c>
      <c r="C17" s="336">
        <v>15987914.149999993</v>
      </c>
      <c r="D17" s="337">
        <v>31913154.189999994</v>
      </c>
    </row>
    <row r="18" spans="1:4" ht="15">
      <c r="A18" s="335" t="s">
        <v>137</v>
      </c>
      <c r="B18" s="336">
        <v>7238883.1399999997</v>
      </c>
      <c r="C18" s="336">
        <v>23844249.670000002</v>
      </c>
      <c r="D18" s="337">
        <v>31083132.810000002</v>
      </c>
    </row>
    <row r="19" spans="1:4" ht="15">
      <c r="A19" s="335" t="s">
        <v>138</v>
      </c>
      <c r="B19" s="336">
        <v>20851278.430000003</v>
      </c>
      <c r="C19" s="336">
        <v>10092072.819999998</v>
      </c>
      <c r="D19" s="337">
        <v>30943351.25</v>
      </c>
    </row>
    <row r="20" spans="1:4" ht="15">
      <c r="A20" s="335" t="s">
        <v>139</v>
      </c>
      <c r="B20" s="336">
        <v>18299713.940000005</v>
      </c>
      <c r="C20" s="336">
        <v>9114803.5199999977</v>
      </c>
      <c r="D20" s="337">
        <v>27414517.460000001</v>
      </c>
    </row>
    <row r="21" spans="1:4" ht="15">
      <c r="A21" s="335" t="s">
        <v>140</v>
      </c>
      <c r="B21" s="336">
        <v>22483872.59</v>
      </c>
      <c r="C21" s="336">
        <v>4151194.6400000006</v>
      </c>
      <c r="D21" s="337">
        <v>26635067.23</v>
      </c>
    </row>
    <row r="22" spans="1:4" ht="15">
      <c r="A22" s="335" t="s">
        <v>141</v>
      </c>
      <c r="B22" s="336">
        <v>9431137.7200000007</v>
      </c>
      <c r="C22" s="336">
        <v>13604781.749999998</v>
      </c>
      <c r="D22" s="337">
        <v>23035919.469999999</v>
      </c>
    </row>
    <row r="23" spans="1:4" ht="15">
      <c r="A23" s="335" t="s">
        <v>142</v>
      </c>
      <c r="B23" s="336">
        <v>11892450.880000001</v>
      </c>
      <c r="C23" s="336">
        <v>8397739.4299999997</v>
      </c>
      <c r="D23" s="337">
        <v>20290190.310000002</v>
      </c>
    </row>
    <row r="24" spans="1:4" ht="15">
      <c r="A24" s="335" t="s">
        <v>143</v>
      </c>
      <c r="B24" s="336">
        <v>9975121.5699999984</v>
      </c>
      <c r="C24" s="336">
        <v>10050168.400000002</v>
      </c>
      <c r="D24" s="337">
        <v>20025289.969999999</v>
      </c>
    </row>
    <row r="25" spans="1:4" ht="15">
      <c r="A25" s="335" t="s">
        <v>144</v>
      </c>
      <c r="B25" s="336">
        <v>102514630.4000001</v>
      </c>
      <c r="C25" s="336">
        <v>126300505.07999992</v>
      </c>
      <c r="D25" s="337">
        <v>228815135.48000002</v>
      </c>
    </row>
    <row r="26" spans="1:4">
      <c r="A26" s="338"/>
      <c r="B26" s="339">
        <f>B28</f>
        <v>718456005.23000026</v>
      </c>
      <c r="C26" s="339">
        <f>C28</f>
        <v>959379893.29999971</v>
      </c>
      <c r="D26" s="340"/>
    </row>
    <row r="27" spans="1:4">
      <c r="A27" s="338"/>
      <c r="B27" s="341"/>
      <c r="C27" s="341"/>
      <c r="D27" s="341"/>
    </row>
    <row r="28" spans="1:4" ht="15">
      <c r="A28" s="342" t="s">
        <v>7</v>
      </c>
      <c r="B28" s="343">
        <v>718456005.23000026</v>
      </c>
      <c r="C28" s="343">
        <v>959379893.29999971</v>
      </c>
      <c r="D28" s="343">
        <v>1677835898.53</v>
      </c>
    </row>
    <row r="29" spans="1:4" ht="15.75">
      <c r="A29" s="344"/>
      <c r="B29" s="345"/>
      <c r="C29" s="345"/>
      <c r="D29" s="345"/>
    </row>
    <row r="30" spans="1:4">
      <c r="A30" s="346" t="s">
        <v>145</v>
      </c>
      <c r="B30" s="347"/>
      <c r="C30" s="347"/>
      <c r="D30" s="347"/>
    </row>
  </sheetData>
  <conditionalFormatting sqref="C5:C27">
    <cfRule type="dataBar" priority="1">
      <dataBar>
        <cfvo type="min"/>
        <cfvo type="max"/>
        <color rgb="FF0090BC"/>
      </dataBar>
      <extLst>
        <ext xmlns:x14="http://schemas.microsoft.com/office/spreadsheetml/2009/9/main" uri="{B025F937-C7B1-47D3-B67F-A62EFF666E3E}">
          <x14:id>{9E7D8BBF-A69A-4C53-9594-D2B1812E3B09}</x14:id>
        </ext>
      </extLst>
    </cfRule>
  </conditionalFormatting>
  <conditionalFormatting sqref="B5:B27">
    <cfRule type="dataBar" priority="2">
      <dataBar>
        <cfvo type="min"/>
        <cfvo type="max"/>
        <color rgb="FF36B3A1"/>
      </dataBar>
      <extLst>
        <ext xmlns:x14="http://schemas.microsoft.com/office/spreadsheetml/2009/9/main" uri="{B025F937-C7B1-47D3-B67F-A62EFF666E3E}">
          <x14:id>{16427594-9AF0-46A5-9855-778412CEA355}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7D8BBF-A69A-4C53-9594-D2B1812E3B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C5:C27</xm:sqref>
        </x14:conditionalFormatting>
        <x14:conditionalFormatting xmlns:xm="http://schemas.microsoft.com/office/excel/2006/main">
          <x14:cfRule type="dataBar" id="{16427594-9AF0-46A5-9855-778412CEA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6379-2A2E-418A-8E01-0EE7552A4C05}">
  <dimension ref="A1:H147"/>
  <sheetViews>
    <sheetView topLeftCell="A114" workbookViewId="0">
      <selection activeCell="A152" sqref="A152"/>
    </sheetView>
  </sheetViews>
  <sheetFormatPr defaultRowHeight="14.25"/>
  <cols>
    <col min="1" max="1" width="43.875" customWidth="1"/>
    <col min="2" max="2" width="17.125" customWidth="1"/>
    <col min="3" max="3" width="17" customWidth="1"/>
    <col min="4" max="4" width="19.125" customWidth="1"/>
    <col min="5" max="5" width="14" customWidth="1"/>
    <col min="6" max="6" width="20.75" customWidth="1"/>
  </cols>
  <sheetData>
    <row r="1" spans="1:8" ht="18" customHeight="1">
      <c r="A1" s="551" t="s">
        <v>146</v>
      </c>
      <c r="B1" s="551"/>
      <c r="C1" s="551"/>
      <c r="D1" s="551"/>
      <c r="E1" s="551"/>
      <c r="F1" s="551"/>
      <c r="G1" s="304"/>
      <c r="H1" s="304"/>
    </row>
    <row r="2" spans="1:8" ht="15">
      <c r="A2" s="305"/>
      <c r="B2" s="183"/>
      <c r="C2" s="183"/>
      <c r="D2" s="183"/>
      <c r="E2" s="183"/>
      <c r="F2" s="183"/>
      <c r="G2" s="304"/>
      <c r="H2" s="304"/>
    </row>
    <row r="3" spans="1:8" ht="25.5">
      <c r="A3" s="52" t="s">
        <v>120</v>
      </c>
      <c r="B3" s="306" t="s">
        <v>147</v>
      </c>
      <c r="C3" s="307" t="s">
        <v>148</v>
      </c>
      <c r="D3" s="306" t="s">
        <v>149</v>
      </c>
      <c r="E3" s="307" t="s">
        <v>150</v>
      </c>
      <c r="F3" s="308" t="s">
        <v>7</v>
      </c>
      <c r="G3" s="304"/>
      <c r="H3" s="304"/>
    </row>
    <row r="4" spans="1:8" ht="6.95" customHeight="1">
      <c r="A4" s="305"/>
      <c r="B4" s="183"/>
      <c r="C4" s="183"/>
      <c r="D4" s="183"/>
      <c r="E4" s="183"/>
      <c r="F4" s="183"/>
      <c r="G4" s="304"/>
      <c r="H4" s="304"/>
    </row>
    <row r="5" spans="1:8" ht="15">
      <c r="A5" s="309" t="s">
        <v>125</v>
      </c>
      <c r="B5" s="311">
        <v>1902377494</v>
      </c>
      <c r="C5" s="312">
        <v>98329994</v>
      </c>
      <c r="D5" s="313"/>
      <c r="E5" s="314"/>
      <c r="F5" s="315">
        <v>2000707488</v>
      </c>
      <c r="G5" s="304"/>
      <c r="H5" s="304"/>
    </row>
    <row r="6" spans="1:8" ht="15">
      <c r="A6" s="316" t="s">
        <v>124</v>
      </c>
      <c r="B6" s="317">
        <v>436039681</v>
      </c>
      <c r="C6" s="318">
        <v>52388502</v>
      </c>
      <c r="D6" s="319"/>
      <c r="E6" s="320"/>
      <c r="F6" s="315">
        <v>488428183</v>
      </c>
      <c r="G6" s="304"/>
      <c r="H6" s="304"/>
    </row>
    <row r="7" spans="1:8" ht="15">
      <c r="A7" s="316" t="s">
        <v>151</v>
      </c>
      <c r="B7" s="319"/>
      <c r="C7" s="320"/>
      <c r="D7" s="317">
        <v>261450071</v>
      </c>
      <c r="E7" s="320"/>
      <c r="F7" s="315">
        <v>261450071</v>
      </c>
      <c r="G7" s="304"/>
      <c r="H7" s="304"/>
    </row>
    <row r="8" spans="1:8" ht="15">
      <c r="A8" s="316" t="s">
        <v>140</v>
      </c>
      <c r="B8" s="317">
        <v>150768958</v>
      </c>
      <c r="C8" s="318">
        <v>87864081</v>
      </c>
      <c r="D8" s="319"/>
      <c r="E8" s="320"/>
      <c r="F8" s="315">
        <v>238633039</v>
      </c>
      <c r="G8" s="304"/>
      <c r="H8" s="304"/>
    </row>
    <row r="9" spans="1:8" ht="15">
      <c r="A9" s="316" t="s">
        <v>126</v>
      </c>
      <c r="B9" s="317">
        <v>137342838</v>
      </c>
      <c r="C9" s="318">
        <v>44817882</v>
      </c>
      <c r="D9" s="319"/>
      <c r="E9" s="320"/>
      <c r="F9" s="315">
        <v>182160720</v>
      </c>
      <c r="G9" s="304"/>
      <c r="H9" s="304"/>
    </row>
    <row r="10" spans="1:8" ht="15">
      <c r="A10" s="316" t="s">
        <v>131</v>
      </c>
      <c r="B10" s="317">
        <v>130830537</v>
      </c>
      <c r="C10" s="318">
        <v>15649935</v>
      </c>
      <c r="D10" s="319"/>
      <c r="E10" s="320"/>
      <c r="F10" s="315">
        <v>146480472</v>
      </c>
      <c r="G10" s="304"/>
      <c r="H10" s="304"/>
    </row>
    <row r="11" spans="1:8" ht="16.5">
      <c r="A11" s="316" t="s">
        <v>152</v>
      </c>
      <c r="B11" s="317">
        <v>33007100</v>
      </c>
      <c r="C11" s="318">
        <v>112662297</v>
      </c>
      <c r="D11" s="319"/>
      <c r="E11" s="320"/>
      <c r="F11" s="315">
        <v>145669396</v>
      </c>
      <c r="G11" s="304"/>
      <c r="H11" s="304"/>
    </row>
    <row r="12" spans="1:8" ht="15">
      <c r="A12" s="316" t="s">
        <v>129</v>
      </c>
      <c r="B12" s="317">
        <v>129513701</v>
      </c>
      <c r="C12" s="318">
        <v>4683062</v>
      </c>
      <c r="D12" s="319"/>
      <c r="E12" s="320"/>
      <c r="F12" s="315">
        <v>134196763</v>
      </c>
      <c r="G12" s="304"/>
      <c r="H12" s="304"/>
    </row>
    <row r="13" spans="1:8" ht="15">
      <c r="A13" s="316" t="s">
        <v>135</v>
      </c>
      <c r="B13" s="317">
        <v>97812583</v>
      </c>
      <c r="C13" s="318">
        <v>26743679</v>
      </c>
      <c r="D13" s="319"/>
      <c r="E13" s="320"/>
      <c r="F13" s="315">
        <v>124556262</v>
      </c>
      <c r="G13" s="304"/>
      <c r="H13" s="304"/>
    </row>
    <row r="14" spans="1:8" ht="15">
      <c r="A14" s="316" t="s">
        <v>128</v>
      </c>
      <c r="B14" s="317">
        <v>96024492</v>
      </c>
      <c r="C14" s="318">
        <v>9862788</v>
      </c>
      <c r="D14" s="319"/>
      <c r="E14" s="320"/>
      <c r="F14" s="315">
        <v>105887280</v>
      </c>
      <c r="G14" s="304"/>
      <c r="H14" s="304"/>
    </row>
    <row r="15" spans="1:8" ht="15">
      <c r="A15" s="316" t="s">
        <v>141</v>
      </c>
      <c r="B15" s="317">
        <v>75090879</v>
      </c>
      <c r="C15" s="318">
        <v>22292434</v>
      </c>
      <c r="D15" s="319"/>
      <c r="E15" s="320"/>
      <c r="F15" s="315">
        <v>97383313</v>
      </c>
      <c r="G15" s="304"/>
      <c r="H15" s="304"/>
    </row>
    <row r="16" spans="1:8" ht="15">
      <c r="A16" s="316" t="s">
        <v>153</v>
      </c>
      <c r="B16" s="319"/>
      <c r="C16" s="320"/>
      <c r="D16" s="319"/>
      <c r="E16" s="318">
        <v>96631658</v>
      </c>
      <c r="F16" s="315">
        <v>96631658</v>
      </c>
      <c r="G16" s="304"/>
      <c r="H16" s="304"/>
    </row>
    <row r="17" spans="1:8" ht="15">
      <c r="A17" s="316" t="s">
        <v>154</v>
      </c>
      <c r="B17" s="317">
        <v>48824174</v>
      </c>
      <c r="C17" s="318">
        <v>36155025</v>
      </c>
      <c r="D17" s="319"/>
      <c r="E17" s="320"/>
      <c r="F17" s="315">
        <v>84979199</v>
      </c>
      <c r="G17" s="304"/>
      <c r="H17" s="304"/>
    </row>
    <row r="18" spans="1:8" ht="15">
      <c r="A18" s="316" t="s">
        <v>134</v>
      </c>
      <c r="B18" s="317">
        <v>56210047</v>
      </c>
      <c r="C18" s="318">
        <v>25779758</v>
      </c>
      <c r="D18" s="319"/>
      <c r="E18" s="320"/>
      <c r="F18" s="315">
        <v>81989805</v>
      </c>
      <c r="G18" s="304"/>
      <c r="H18" s="304"/>
    </row>
    <row r="19" spans="1:8" ht="15">
      <c r="A19" s="316" t="s">
        <v>155</v>
      </c>
      <c r="B19" s="317">
        <v>59284726</v>
      </c>
      <c r="C19" s="318">
        <v>18703494</v>
      </c>
      <c r="D19" s="319"/>
      <c r="E19" s="320"/>
      <c r="F19" s="315">
        <v>77988220</v>
      </c>
      <c r="G19" s="304"/>
      <c r="H19" s="304"/>
    </row>
    <row r="20" spans="1:8" ht="15">
      <c r="A20" s="316" t="s">
        <v>156</v>
      </c>
      <c r="B20" s="317">
        <v>24131908</v>
      </c>
      <c r="C20" s="318">
        <v>47676242</v>
      </c>
      <c r="D20" s="319"/>
      <c r="E20" s="320"/>
      <c r="F20" s="315">
        <v>71808150</v>
      </c>
      <c r="G20" s="304"/>
      <c r="H20" s="304"/>
    </row>
    <row r="21" spans="1:8" ht="15">
      <c r="A21" s="316" t="s">
        <v>157</v>
      </c>
      <c r="B21" s="317">
        <v>36656795</v>
      </c>
      <c r="C21" s="318">
        <v>20205434</v>
      </c>
      <c r="D21" s="319"/>
      <c r="E21" s="320"/>
      <c r="F21" s="315">
        <v>56862229</v>
      </c>
      <c r="G21" s="304"/>
      <c r="H21" s="304"/>
    </row>
    <row r="22" spans="1:8" ht="15">
      <c r="A22" s="316" t="s">
        <v>68</v>
      </c>
      <c r="B22" s="319"/>
      <c r="C22" s="320"/>
      <c r="D22" s="319"/>
      <c r="E22" s="318">
        <v>44633900</v>
      </c>
      <c r="F22" s="315">
        <v>44633900</v>
      </c>
      <c r="G22" s="304"/>
      <c r="H22" s="304"/>
    </row>
    <row r="23" spans="1:8" ht="15">
      <c r="A23" s="316" t="s">
        <v>137</v>
      </c>
      <c r="B23" s="317">
        <v>38227454</v>
      </c>
      <c r="C23" s="318">
        <v>285051</v>
      </c>
      <c r="D23" s="319"/>
      <c r="E23" s="320"/>
      <c r="F23" s="315">
        <v>38512505</v>
      </c>
      <c r="G23" s="304"/>
      <c r="H23" s="304"/>
    </row>
    <row r="24" spans="1:8" ht="15">
      <c r="A24" s="316" t="s">
        <v>142</v>
      </c>
      <c r="B24" s="317">
        <v>34763554</v>
      </c>
      <c r="C24" s="318">
        <v>595818</v>
      </c>
      <c r="D24" s="319"/>
      <c r="E24" s="320"/>
      <c r="F24" s="315">
        <v>35359373</v>
      </c>
      <c r="G24" s="304"/>
      <c r="H24" s="304"/>
    </row>
    <row r="25" spans="1:8" ht="15">
      <c r="A25" s="316" t="s">
        <v>158</v>
      </c>
      <c r="B25" s="319"/>
      <c r="C25" s="320"/>
      <c r="D25" s="319"/>
      <c r="E25" s="318">
        <v>32540226</v>
      </c>
      <c r="F25" s="315">
        <v>32540226</v>
      </c>
      <c r="G25" s="304"/>
      <c r="H25" s="304"/>
    </row>
    <row r="26" spans="1:8" ht="15">
      <c r="A26" s="316" t="s">
        <v>159</v>
      </c>
      <c r="B26" s="317">
        <v>25415000</v>
      </c>
      <c r="C26" s="318">
        <v>2614245</v>
      </c>
      <c r="D26" s="317">
        <v>2510000</v>
      </c>
      <c r="E26" s="320"/>
      <c r="F26" s="315">
        <v>30539245</v>
      </c>
      <c r="G26" s="304"/>
      <c r="H26" s="304"/>
    </row>
    <row r="27" spans="1:8" ht="15">
      <c r="A27" s="316" t="s">
        <v>160</v>
      </c>
      <c r="B27" s="317">
        <v>4164977</v>
      </c>
      <c r="C27" s="318">
        <v>26080131</v>
      </c>
      <c r="D27" s="319"/>
      <c r="E27" s="320"/>
      <c r="F27" s="315">
        <v>30245107</v>
      </c>
      <c r="G27" s="304"/>
      <c r="H27" s="304"/>
    </row>
    <row r="28" spans="1:8" ht="15">
      <c r="A28" s="316" t="s">
        <v>161</v>
      </c>
      <c r="B28" s="317">
        <v>27510514</v>
      </c>
      <c r="C28" s="318">
        <v>129379</v>
      </c>
      <c r="D28" s="319"/>
      <c r="E28" s="320"/>
      <c r="F28" s="315">
        <v>27639894</v>
      </c>
      <c r="G28" s="304"/>
      <c r="H28" s="304"/>
    </row>
    <row r="29" spans="1:8" ht="15">
      <c r="A29" s="316" t="s">
        <v>162</v>
      </c>
      <c r="B29" s="319"/>
      <c r="C29" s="320"/>
      <c r="D29" s="319"/>
      <c r="E29" s="318">
        <v>27169661</v>
      </c>
      <c r="F29" s="315">
        <v>27169661</v>
      </c>
      <c r="G29" s="304"/>
      <c r="H29" s="304"/>
    </row>
    <row r="30" spans="1:8" ht="15">
      <c r="A30" s="316" t="s">
        <v>163</v>
      </c>
      <c r="B30" s="317">
        <v>24946267</v>
      </c>
      <c r="C30" s="318">
        <v>571717</v>
      </c>
      <c r="D30" s="319"/>
      <c r="E30" s="320"/>
      <c r="F30" s="315">
        <v>25517985</v>
      </c>
      <c r="G30" s="304"/>
      <c r="H30" s="304"/>
    </row>
    <row r="31" spans="1:8" ht="15">
      <c r="A31" s="316" t="s">
        <v>164</v>
      </c>
      <c r="B31" s="319"/>
      <c r="C31" s="320"/>
      <c r="D31" s="319"/>
      <c r="E31" s="318">
        <v>23123853</v>
      </c>
      <c r="F31" s="315">
        <v>23123853</v>
      </c>
      <c r="G31" s="304"/>
      <c r="H31" s="304"/>
    </row>
    <row r="32" spans="1:8" ht="15">
      <c r="A32" s="316" t="s">
        <v>165</v>
      </c>
      <c r="B32" s="317">
        <v>18555777</v>
      </c>
      <c r="C32" s="318">
        <v>1523016</v>
      </c>
      <c r="D32" s="319"/>
      <c r="E32" s="320"/>
      <c r="F32" s="315">
        <v>20078792</v>
      </c>
      <c r="G32" s="304"/>
      <c r="H32" s="304"/>
    </row>
    <row r="33" spans="1:8" ht="15">
      <c r="A33" s="316" t="s">
        <v>166</v>
      </c>
      <c r="B33" s="317">
        <v>13553332</v>
      </c>
      <c r="C33" s="318">
        <v>5761046</v>
      </c>
      <c r="D33" s="319"/>
      <c r="E33" s="320"/>
      <c r="F33" s="315">
        <v>19314378</v>
      </c>
      <c r="G33" s="304"/>
      <c r="H33" s="304"/>
    </row>
    <row r="34" spans="1:8" ht="15">
      <c r="A34" s="316" t="s">
        <v>167</v>
      </c>
      <c r="B34" s="317">
        <v>1973700</v>
      </c>
      <c r="C34" s="318">
        <v>16808337</v>
      </c>
      <c r="D34" s="319"/>
      <c r="E34" s="320"/>
      <c r="F34" s="315">
        <v>18782037</v>
      </c>
      <c r="G34" s="304"/>
      <c r="H34" s="304"/>
    </row>
    <row r="35" spans="1:8" ht="15">
      <c r="A35" s="316" t="s">
        <v>168</v>
      </c>
      <c r="B35" s="317">
        <v>680482</v>
      </c>
      <c r="C35" s="318">
        <v>12611219</v>
      </c>
      <c r="D35" s="319"/>
      <c r="E35" s="320"/>
      <c r="F35" s="315">
        <v>13291701</v>
      </c>
      <c r="G35" s="304"/>
      <c r="H35" s="304"/>
    </row>
    <row r="36" spans="1:8" ht="15">
      <c r="A36" s="316" t="s">
        <v>169</v>
      </c>
      <c r="B36" s="319"/>
      <c r="C36" s="320"/>
      <c r="D36" s="319"/>
      <c r="E36" s="318">
        <v>10487342</v>
      </c>
      <c r="F36" s="315">
        <v>10487342</v>
      </c>
      <c r="G36" s="304"/>
      <c r="H36" s="304"/>
    </row>
    <row r="37" spans="1:8" ht="15">
      <c r="A37" s="316" t="s">
        <v>170</v>
      </c>
      <c r="B37" s="317">
        <v>6575053</v>
      </c>
      <c r="C37" s="318">
        <v>32716</v>
      </c>
      <c r="D37" s="319"/>
      <c r="E37" s="320"/>
      <c r="F37" s="315">
        <v>6607770</v>
      </c>
      <c r="G37" s="304"/>
      <c r="H37" s="304"/>
    </row>
    <row r="38" spans="1:8" ht="15">
      <c r="A38" s="316" t="s">
        <v>171</v>
      </c>
      <c r="B38" s="317">
        <v>20000</v>
      </c>
      <c r="C38" s="318">
        <v>5998653</v>
      </c>
      <c r="D38" s="319"/>
      <c r="E38" s="320"/>
      <c r="F38" s="315">
        <v>6018653</v>
      </c>
      <c r="G38" s="304"/>
      <c r="H38" s="304"/>
    </row>
    <row r="39" spans="1:8" ht="15">
      <c r="A39" s="316" t="s">
        <v>172</v>
      </c>
      <c r="B39" s="319"/>
      <c r="C39" s="320"/>
      <c r="D39" s="319"/>
      <c r="E39" s="318">
        <v>5581623</v>
      </c>
      <c r="F39" s="315">
        <v>5581623</v>
      </c>
      <c r="G39" s="304"/>
      <c r="H39" s="304"/>
    </row>
    <row r="40" spans="1:8" ht="15">
      <c r="A40" s="316" t="s">
        <v>173</v>
      </c>
      <c r="B40" s="317">
        <v>4964829</v>
      </c>
      <c r="C40" s="318">
        <v>57736</v>
      </c>
      <c r="D40" s="319"/>
      <c r="E40" s="320"/>
      <c r="F40" s="315">
        <v>5022565</v>
      </c>
      <c r="G40" s="304"/>
      <c r="H40" s="304"/>
    </row>
    <row r="41" spans="1:8" ht="15">
      <c r="A41" s="316" t="s">
        <v>174</v>
      </c>
      <c r="B41" s="317">
        <v>423214</v>
      </c>
      <c r="C41" s="318">
        <v>3953054</v>
      </c>
      <c r="D41" s="319"/>
      <c r="E41" s="320"/>
      <c r="F41" s="315">
        <v>4376268</v>
      </c>
      <c r="G41" s="304"/>
      <c r="H41" s="304"/>
    </row>
    <row r="42" spans="1:8" ht="15">
      <c r="A42" s="316" t="s">
        <v>175</v>
      </c>
      <c r="B42" s="317">
        <v>4236491</v>
      </c>
      <c r="C42" s="318">
        <v>19332</v>
      </c>
      <c r="D42" s="319"/>
      <c r="E42" s="320"/>
      <c r="F42" s="315">
        <v>4255823</v>
      </c>
      <c r="G42" s="304"/>
      <c r="H42" s="304"/>
    </row>
    <row r="43" spans="1:8" ht="15">
      <c r="A43" s="316" t="s">
        <v>176</v>
      </c>
      <c r="B43" s="319"/>
      <c r="C43" s="318">
        <v>4229864</v>
      </c>
      <c r="D43" s="319"/>
      <c r="E43" s="320"/>
      <c r="F43" s="315">
        <v>4229864</v>
      </c>
      <c r="G43" s="304"/>
      <c r="H43" s="304"/>
    </row>
    <row r="44" spans="1:8" ht="15">
      <c r="A44" s="316" t="s">
        <v>177</v>
      </c>
      <c r="B44" s="317">
        <v>134022</v>
      </c>
      <c r="C44" s="318">
        <v>3848666</v>
      </c>
      <c r="D44" s="319"/>
      <c r="E44" s="320"/>
      <c r="F44" s="315">
        <v>3982688</v>
      </c>
      <c r="G44" s="304"/>
      <c r="H44" s="304"/>
    </row>
    <row r="45" spans="1:8" ht="15">
      <c r="A45" s="316" t="s">
        <v>178</v>
      </c>
      <c r="B45" s="319"/>
      <c r="C45" s="320"/>
      <c r="D45" s="319"/>
      <c r="E45" s="318">
        <v>3904101</v>
      </c>
      <c r="F45" s="315">
        <v>3904101</v>
      </c>
      <c r="G45" s="304"/>
      <c r="H45" s="304"/>
    </row>
    <row r="46" spans="1:8" ht="15">
      <c r="A46" s="316" t="s">
        <v>179</v>
      </c>
      <c r="B46" s="317">
        <v>2826797</v>
      </c>
      <c r="C46" s="318">
        <v>878340</v>
      </c>
      <c r="D46" s="319"/>
      <c r="E46" s="320"/>
      <c r="F46" s="315">
        <v>3705137</v>
      </c>
      <c r="G46" s="304"/>
      <c r="H46" s="304"/>
    </row>
    <row r="47" spans="1:8" ht="15">
      <c r="A47" s="316" t="s">
        <v>180</v>
      </c>
      <c r="B47" s="319"/>
      <c r="C47" s="320"/>
      <c r="D47" s="319"/>
      <c r="E47" s="318">
        <v>3603838</v>
      </c>
      <c r="F47" s="315">
        <v>3603838</v>
      </c>
      <c r="G47" s="304"/>
      <c r="H47" s="304"/>
    </row>
    <row r="48" spans="1:8" ht="15">
      <c r="A48" s="316" t="s">
        <v>181</v>
      </c>
      <c r="B48" s="317">
        <v>335000</v>
      </c>
      <c r="C48" s="318">
        <v>2956129</v>
      </c>
      <c r="D48" s="319"/>
      <c r="E48" s="320"/>
      <c r="F48" s="315">
        <v>3291129</v>
      </c>
      <c r="G48" s="304"/>
      <c r="H48" s="304"/>
    </row>
    <row r="49" spans="1:8" ht="15">
      <c r="A49" s="316" t="s">
        <v>182</v>
      </c>
      <c r="B49" s="319"/>
      <c r="C49" s="318">
        <v>2419328</v>
      </c>
      <c r="D49" s="319"/>
      <c r="E49" s="320"/>
      <c r="F49" s="315">
        <v>2419328</v>
      </c>
      <c r="G49" s="304"/>
      <c r="H49" s="304"/>
    </row>
    <row r="50" spans="1:8" ht="15">
      <c r="A50" s="316" t="s">
        <v>183</v>
      </c>
      <c r="B50" s="317">
        <v>2000000</v>
      </c>
      <c r="C50" s="318">
        <v>3202</v>
      </c>
      <c r="D50" s="319"/>
      <c r="E50" s="320"/>
      <c r="F50" s="315">
        <v>2003202</v>
      </c>
      <c r="G50" s="304"/>
      <c r="H50" s="304"/>
    </row>
    <row r="51" spans="1:8" ht="15">
      <c r="A51" s="316" t="s">
        <v>184</v>
      </c>
      <c r="B51" s="317">
        <v>53672</v>
      </c>
      <c r="C51" s="318">
        <v>1580995</v>
      </c>
      <c r="D51" s="319"/>
      <c r="E51" s="320"/>
      <c r="F51" s="315">
        <v>1634667</v>
      </c>
      <c r="G51" s="304"/>
      <c r="H51" s="304"/>
    </row>
    <row r="52" spans="1:8" ht="15">
      <c r="A52" s="316" t="s">
        <v>185</v>
      </c>
      <c r="B52" s="317">
        <v>120000</v>
      </c>
      <c r="C52" s="318">
        <v>1167591</v>
      </c>
      <c r="D52" s="319"/>
      <c r="E52" s="320"/>
      <c r="F52" s="315">
        <v>1287591</v>
      </c>
      <c r="G52" s="304"/>
      <c r="H52" s="304"/>
    </row>
    <row r="53" spans="1:8" ht="15">
      <c r="A53" s="316" t="s">
        <v>186</v>
      </c>
      <c r="B53" s="317">
        <v>60000</v>
      </c>
      <c r="C53" s="318">
        <v>1188634</v>
      </c>
      <c r="D53" s="319"/>
      <c r="E53" s="320"/>
      <c r="F53" s="315">
        <v>1248634</v>
      </c>
      <c r="G53" s="304"/>
      <c r="H53" s="304"/>
    </row>
    <row r="54" spans="1:8" ht="15">
      <c r="A54" s="316" t="s">
        <v>187</v>
      </c>
      <c r="B54" s="317">
        <v>743450</v>
      </c>
      <c r="C54" s="318">
        <v>491993</v>
      </c>
      <c r="D54" s="319"/>
      <c r="E54" s="320"/>
      <c r="F54" s="315">
        <v>1235443</v>
      </c>
      <c r="G54" s="304"/>
      <c r="H54" s="304"/>
    </row>
    <row r="55" spans="1:8" ht="15">
      <c r="A55" s="316" t="s">
        <v>188</v>
      </c>
      <c r="B55" s="319"/>
      <c r="C55" s="320"/>
      <c r="D55" s="319"/>
      <c r="E55" s="318">
        <v>1229200</v>
      </c>
      <c r="F55" s="315">
        <v>1229200</v>
      </c>
      <c r="G55" s="304"/>
      <c r="H55" s="304"/>
    </row>
    <row r="56" spans="1:8" ht="15">
      <c r="A56" s="316" t="s">
        <v>189</v>
      </c>
      <c r="B56" s="317">
        <v>1133139</v>
      </c>
      <c r="C56" s="318">
        <v>35057</v>
      </c>
      <c r="D56" s="319"/>
      <c r="E56" s="320"/>
      <c r="F56" s="315">
        <v>1168196</v>
      </c>
      <c r="G56" s="304"/>
      <c r="H56" s="304"/>
    </row>
    <row r="57" spans="1:8" ht="15">
      <c r="A57" s="316" t="s">
        <v>190</v>
      </c>
      <c r="B57" s="317">
        <v>1000000</v>
      </c>
      <c r="C57" s="320">
        <v>51</v>
      </c>
      <c r="D57" s="319"/>
      <c r="E57" s="320"/>
      <c r="F57" s="315">
        <v>1000051</v>
      </c>
      <c r="G57" s="304"/>
      <c r="H57" s="304"/>
    </row>
    <row r="58" spans="1:8" ht="15">
      <c r="A58" s="316" t="s">
        <v>191</v>
      </c>
      <c r="B58" s="317">
        <v>996583</v>
      </c>
      <c r="C58" s="320"/>
      <c r="D58" s="319"/>
      <c r="E58" s="320"/>
      <c r="F58" s="315">
        <v>996583</v>
      </c>
      <c r="G58" s="304"/>
      <c r="H58" s="304"/>
    </row>
    <row r="59" spans="1:8" ht="15">
      <c r="A59" s="316" t="s">
        <v>192</v>
      </c>
      <c r="B59" s="319"/>
      <c r="C59" s="320"/>
      <c r="D59" s="319"/>
      <c r="E59" s="318">
        <v>917000</v>
      </c>
      <c r="F59" s="315">
        <v>917000</v>
      </c>
      <c r="G59" s="304"/>
      <c r="H59" s="304"/>
    </row>
    <row r="60" spans="1:8" ht="15">
      <c r="A60" s="316" t="s">
        <v>193</v>
      </c>
      <c r="B60" s="317">
        <v>894160</v>
      </c>
      <c r="C60" s="318">
        <v>13448</v>
      </c>
      <c r="D60" s="319"/>
      <c r="E60" s="320"/>
      <c r="F60" s="315">
        <v>907608</v>
      </c>
      <c r="G60" s="304"/>
      <c r="H60" s="304"/>
    </row>
    <row r="61" spans="1:8" ht="15">
      <c r="A61" s="316" t="s">
        <v>194</v>
      </c>
      <c r="B61" s="317">
        <v>857880</v>
      </c>
      <c r="C61" s="320">
        <v>6</v>
      </c>
      <c r="D61" s="319"/>
      <c r="E61" s="320"/>
      <c r="F61" s="315">
        <v>857886</v>
      </c>
      <c r="G61" s="304"/>
      <c r="H61" s="304"/>
    </row>
    <row r="62" spans="1:8" ht="15">
      <c r="A62" s="316" t="s">
        <v>195</v>
      </c>
      <c r="B62" s="317">
        <v>107100</v>
      </c>
      <c r="C62" s="318">
        <v>732451</v>
      </c>
      <c r="D62" s="319"/>
      <c r="E62" s="320"/>
      <c r="F62" s="315">
        <v>839551</v>
      </c>
      <c r="G62" s="304"/>
      <c r="H62" s="304"/>
    </row>
    <row r="63" spans="1:8" ht="15">
      <c r="A63" s="316" t="s">
        <v>196</v>
      </c>
      <c r="B63" s="319"/>
      <c r="C63" s="320"/>
      <c r="D63" s="319"/>
      <c r="E63" s="318">
        <v>819453</v>
      </c>
      <c r="F63" s="315">
        <v>819453</v>
      </c>
      <c r="G63" s="304"/>
      <c r="H63" s="304"/>
    </row>
    <row r="64" spans="1:8" ht="15">
      <c r="A64" s="316" t="s">
        <v>197</v>
      </c>
      <c r="B64" s="319"/>
      <c r="C64" s="320"/>
      <c r="D64" s="319"/>
      <c r="E64" s="318">
        <v>765302</v>
      </c>
      <c r="F64" s="315">
        <v>765302</v>
      </c>
      <c r="G64" s="304"/>
      <c r="H64" s="304"/>
    </row>
    <row r="65" spans="1:8" ht="15">
      <c r="A65" s="316" t="s">
        <v>198</v>
      </c>
      <c r="B65" s="317">
        <v>385332</v>
      </c>
      <c r="C65" s="318">
        <v>355384</v>
      </c>
      <c r="D65" s="319"/>
      <c r="E65" s="320"/>
      <c r="F65" s="315">
        <v>740715</v>
      </c>
      <c r="G65" s="304"/>
      <c r="H65" s="304"/>
    </row>
    <row r="66" spans="1:8" ht="15">
      <c r="A66" s="316" t="s">
        <v>199</v>
      </c>
      <c r="B66" s="319"/>
      <c r="C66" s="320"/>
      <c r="D66" s="317">
        <v>673445</v>
      </c>
      <c r="E66" s="320"/>
      <c r="F66" s="315">
        <v>673445</v>
      </c>
      <c r="G66" s="304"/>
      <c r="H66" s="304"/>
    </row>
    <row r="67" spans="1:8" ht="15">
      <c r="A67" s="316" t="s">
        <v>200</v>
      </c>
      <c r="B67" s="317">
        <v>559374</v>
      </c>
      <c r="C67" s="318">
        <v>107104</v>
      </c>
      <c r="D67" s="319"/>
      <c r="E67" s="320"/>
      <c r="F67" s="315">
        <v>666478</v>
      </c>
      <c r="G67" s="304"/>
      <c r="H67" s="304"/>
    </row>
    <row r="68" spans="1:8" ht="15">
      <c r="A68" s="316" t="s">
        <v>201</v>
      </c>
      <c r="B68" s="319"/>
      <c r="C68" s="318">
        <v>639010</v>
      </c>
      <c r="D68" s="319"/>
      <c r="E68" s="320"/>
      <c r="F68" s="315">
        <v>639010</v>
      </c>
      <c r="G68" s="304"/>
      <c r="H68" s="304"/>
    </row>
    <row r="69" spans="1:8" ht="15">
      <c r="A69" s="316" t="s">
        <v>202</v>
      </c>
      <c r="B69" s="317">
        <v>629591</v>
      </c>
      <c r="C69" s="320">
        <v>320</v>
      </c>
      <c r="D69" s="319"/>
      <c r="E69" s="320"/>
      <c r="F69" s="315">
        <v>629910</v>
      </c>
      <c r="G69" s="304"/>
      <c r="H69" s="304"/>
    </row>
    <row r="70" spans="1:8" ht="15">
      <c r="A70" s="316" t="s">
        <v>203</v>
      </c>
      <c r="B70" s="317">
        <v>487000</v>
      </c>
      <c r="C70" s="318">
        <v>59829</v>
      </c>
      <c r="D70" s="319"/>
      <c r="E70" s="320"/>
      <c r="F70" s="315">
        <v>546829</v>
      </c>
      <c r="G70" s="304"/>
      <c r="H70" s="304"/>
    </row>
    <row r="71" spans="1:8" ht="15">
      <c r="A71" s="316" t="s">
        <v>204</v>
      </c>
      <c r="B71" s="317">
        <v>160134</v>
      </c>
      <c r="C71" s="318">
        <v>379488</v>
      </c>
      <c r="D71" s="319"/>
      <c r="E71" s="320"/>
      <c r="F71" s="315">
        <v>539622</v>
      </c>
      <c r="G71" s="304"/>
      <c r="H71" s="304"/>
    </row>
    <row r="72" spans="1:8" ht="15">
      <c r="A72" s="316" t="s">
        <v>205</v>
      </c>
      <c r="B72" s="319"/>
      <c r="C72" s="320"/>
      <c r="D72" s="317">
        <v>525480</v>
      </c>
      <c r="E72" s="320"/>
      <c r="F72" s="315">
        <v>525480</v>
      </c>
      <c r="G72" s="304"/>
      <c r="H72" s="304"/>
    </row>
    <row r="73" spans="1:8" ht="15">
      <c r="A73" s="316" t="s">
        <v>206</v>
      </c>
      <c r="B73" s="319"/>
      <c r="C73" s="320"/>
      <c r="D73" s="319"/>
      <c r="E73" s="318">
        <v>500071</v>
      </c>
      <c r="F73" s="315">
        <v>500071</v>
      </c>
      <c r="G73" s="304"/>
      <c r="H73" s="304"/>
    </row>
    <row r="74" spans="1:8" ht="15">
      <c r="A74" s="316" t="s">
        <v>207</v>
      </c>
      <c r="B74" s="319"/>
      <c r="C74" s="320"/>
      <c r="D74" s="319"/>
      <c r="E74" s="318">
        <v>490600</v>
      </c>
      <c r="F74" s="315">
        <v>490600</v>
      </c>
      <c r="G74" s="304"/>
      <c r="H74" s="304"/>
    </row>
    <row r="75" spans="1:8" ht="15">
      <c r="A75" s="316" t="s">
        <v>208</v>
      </c>
      <c r="B75" s="317">
        <v>98000</v>
      </c>
      <c r="C75" s="318">
        <v>300905</v>
      </c>
      <c r="D75" s="319"/>
      <c r="E75" s="320"/>
      <c r="F75" s="315">
        <v>398905</v>
      </c>
      <c r="G75" s="304"/>
      <c r="H75" s="304"/>
    </row>
    <row r="76" spans="1:8" ht="15">
      <c r="A76" s="316" t="s">
        <v>209</v>
      </c>
      <c r="B76" s="319"/>
      <c r="C76" s="320"/>
      <c r="D76" s="319"/>
      <c r="E76" s="318">
        <v>381000</v>
      </c>
      <c r="F76" s="315">
        <v>381000</v>
      </c>
      <c r="G76" s="304"/>
      <c r="H76" s="304"/>
    </row>
    <row r="77" spans="1:8" ht="15">
      <c r="A77" s="316" t="s">
        <v>210</v>
      </c>
      <c r="B77" s="317">
        <v>75000</v>
      </c>
      <c r="C77" s="318">
        <v>301169</v>
      </c>
      <c r="D77" s="319"/>
      <c r="E77" s="320"/>
      <c r="F77" s="315">
        <v>376169</v>
      </c>
      <c r="G77" s="304"/>
      <c r="H77" s="304"/>
    </row>
    <row r="78" spans="1:8" ht="15">
      <c r="A78" s="316" t="s">
        <v>211</v>
      </c>
      <c r="B78" s="319"/>
      <c r="C78" s="320"/>
      <c r="D78" s="319"/>
      <c r="E78" s="318">
        <v>334125</v>
      </c>
      <c r="F78" s="315">
        <v>334125</v>
      </c>
      <c r="G78" s="304"/>
      <c r="H78" s="304"/>
    </row>
    <row r="79" spans="1:8" ht="15">
      <c r="A79" s="316" t="s">
        <v>212</v>
      </c>
      <c r="B79" s="317">
        <v>264646</v>
      </c>
      <c r="C79" s="318">
        <v>59137</v>
      </c>
      <c r="D79" s="319"/>
      <c r="E79" s="320"/>
      <c r="F79" s="315">
        <v>323784</v>
      </c>
      <c r="G79" s="304"/>
      <c r="H79" s="304"/>
    </row>
    <row r="80" spans="1:8" ht="15">
      <c r="A80" s="316" t="s">
        <v>213</v>
      </c>
      <c r="B80" s="317">
        <v>66038</v>
      </c>
      <c r="C80" s="318">
        <v>251521</v>
      </c>
      <c r="D80" s="319"/>
      <c r="E80" s="320"/>
      <c r="F80" s="315">
        <v>317559</v>
      </c>
      <c r="G80" s="304"/>
      <c r="H80" s="304"/>
    </row>
    <row r="81" spans="1:8" ht="15">
      <c r="A81" s="316" t="s">
        <v>214</v>
      </c>
      <c r="B81" s="317">
        <v>197598</v>
      </c>
      <c r="C81" s="318">
        <v>108104</v>
      </c>
      <c r="D81" s="319"/>
      <c r="E81" s="320"/>
      <c r="F81" s="315">
        <v>305703</v>
      </c>
      <c r="G81" s="304"/>
      <c r="H81" s="304"/>
    </row>
    <row r="82" spans="1:8" ht="15">
      <c r="A82" s="316" t="s">
        <v>215</v>
      </c>
      <c r="B82" s="319"/>
      <c r="C82" s="318">
        <v>291254</v>
      </c>
      <c r="D82" s="319"/>
      <c r="E82" s="320"/>
      <c r="F82" s="315">
        <v>291254</v>
      </c>
      <c r="G82" s="304"/>
      <c r="H82" s="304"/>
    </row>
    <row r="83" spans="1:8" ht="15">
      <c r="A83" s="316" t="s">
        <v>216</v>
      </c>
      <c r="B83" s="317">
        <v>228421</v>
      </c>
      <c r="C83" s="318">
        <v>31729</v>
      </c>
      <c r="D83" s="319"/>
      <c r="E83" s="320"/>
      <c r="F83" s="315">
        <v>260150</v>
      </c>
      <c r="G83" s="304"/>
      <c r="H83" s="304"/>
    </row>
    <row r="84" spans="1:8" ht="15">
      <c r="A84" s="316" t="s">
        <v>217</v>
      </c>
      <c r="B84" s="319"/>
      <c r="C84" s="320"/>
      <c r="D84" s="317">
        <v>250000</v>
      </c>
      <c r="E84" s="320"/>
      <c r="F84" s="315">
        <v>250000</v>
      </c>
      <c r="G84" s="304"/>
      <c r="H84" s="304"/>
    </row>
    <row r="85" spans="1:8" ht="15">
      <c r="A85" s="316" t="s">
        <v>218</v>
      </c>
      <c r="B85" s="317">
        <v>213062</v>
      </c>
      <c r="C85" s="318">
        <v>13565</v>
      </c>
      <c r="D85" s="319"/>
      <c r="E85" s="320"/>
      <c r="F85" s="315">
        <v>226627</v>
      </c>
      <c r="G85" s="304"/>
      <c r="H85" s="304"/>
    </row>
    <row r="86" spans="1:8" ht="15">
      <c r="A86" s="316" t="s">
        <v>219</v>
      </c>
      <c r="B86" s="319"/>
      <c r="C86" s="318">
        <v>213744</v>
      </c>
      <c r="D86" s="319"/>
      <c r="E86" s="320"/>
      <c r="F86" s="315">
        <v>213744</v>
      </c>
      <c r="G86" s="304"/>
      <c r="H86" s="304"/>
    </row>
    <row r="87" spans="1:8" ht="15">
      <c r="A87" s="316" t="s">
        <v>220</v>
      </c>
      <c r="B87" s="317">
        <v>202012</v>
      </c>
      <c r="C87" s="318">
        <v>8647</v>
      </c>
      <c r="D87" s="319"/>
      <c r="E87" s="320"/>
      <c r="F87" s="315">
        <v>210659</v>
      </c>
      <c r="G87" s="304"/>
      <c r="H87" s="304"/>
    </row>
    <row r="88" spans="1:8" ht="15">
      <c r="A88" s="316" t="s">
        <v>221</v>
      </c>
      <c r="B88" s="317">
        <v>100000</v>
      </c>
      <c r="C88" s="318">
        <v>85390</v>
      </c>
      <c r="D88" s="319"/>
      <c r="E88" s="320"/>
      <c r="F88" s="315">
        <v>185390</v>
      </c>
      <c r="G88" s="304"/>
      <c r="H88" s="304"/>
    </row>
    <row r="89" spans="1:8" ht="15">
      <c r="A89" s="316" t="s">
        <v>222</v>
      </c>
      <c r="B89" s="317">
        <v>170000</v>
      </c>
      <c r="C89" s="320">
        <v>214</v>
      </c>
      <c r="D89" s="319"/>
      <c r="E89" s="320"/>
      <c r="F89" s="315">
        <v>170214</v>
      </c>
      <c r="G89" s="304"/>
      <c r="H89" s="304"/>
    </row>
    <row r="90" spans="1:8" ht="15">
      <c r="A90" s="316" t="s">
        <v>223</v>
      </c>
      <c r="B90" s="317">
        <v>110000</v>
      </c>
      <c r="C90" s="318">
        <v>56861</v>
      </c>
      <c r="D90" s="319"/>
      <c r="E90" s="320"/>
      <c r="F90" s="315">
        <v>166861</v>
      </c>
      <c r="G90" s="304"/>
      <c r="H90" s="304"/>
    </row>
    <row r="91" spans="1:8" ht="15">
      <c r="A91" s="316" t="s">
        <v>224</v>
      </c>
      <c r="B91" s="317">
        <v>123529</v>
      </c>
      <c r="C91" s="318">
        <v>38200</v>
      </c>
      <c r="D91" s="319"/>
      <c r="E91" s="320"/>
      <c r="F91" s="315">
        <v>161730</v>
      </c>
      <c r="G91" s="304"/>
      <c r="H91" s="304"/>
    </row>
    <row r="92" spans="1:8" ht="15">
      <c r="A92" s="316" t="s">
        <v>225</v>
      </c>
      <c r="B92" s="317">
        <v>150421</v>
      </c>
      <c r="C92" s="318">
        <v>10508</v>
      </c>
      <c r="D92" s="319"/>
      <c r="E92" s="320"/>
      <c r="F92" s="315">
        <v>160929</v>
      </c>
      <c r="G92" s="304"/>
      <c r="H92" s="304"/>
    </row>
    <row r="93" spans="1:8" ht="15">
      <c r="A93" s="316" t="s">
        <v>226</v>
      </c>
      <c r="B93" s="319"/>
      <c r="C93" s="320"/>
      <c r="D93" s="319"/>
      <c r="E93" s="318">
        <v>150751</v>
      </c>
      <c r="F93" s="315">
        <v>150751</v>
      </c>
      <c r="G93" s="304"/>
      <c r="H93" s="304"/>
    </row>
    <row r="94" spans="1:8" ht="15">
      <c r="A94" s="316" t="s">
        <v>227</v>
      </c>
      <c r="B94" s="319"/>
      <c r="C94" s="320"/>
      <c r="D94" s="319"/>
      <c r="E94" s="318">
        <v>149946</v>
      </c>
      <c r="F94" s="315">
        <v>149946</v>
      </c>
      <c r="G94" s="304"/>
      <c r="H94" s="304"/>
    </row>
    <row r="95" spans="1:8" ht="15">
      <c r="A95" s="316" t="s">
        <v>228</v>
      </c>
      <c r="B95" s="317">
        <v>100000</v>
      </c>
      <c r="C95" s="318">
        <v>40076</v>
      </c>
      <c r="D95" s="319"/>
      <c r="E95" s="320"/>
      <c r="F95" s="315">
        <v>140076</v>
      </c>
      <c r="G95" s="304"/>
      <c r="H95" s="304"/>
    </row>
    <row r="96" spans="1:8" ht="15">
      <c r="A96" s="316" t="s">
        <v>229</v>
      </c>
      <c r="B96" s="319"/>
      <c r="C96" s="318">
        <v>128895</v>
      </c>
      <c r="D96" s="319"/>
      <c r="E96" s="320"/>
      <c r="F96" s="315">
        <v>128895</v>
      </c>
      <c r="G96" s="304"/>
      <c r="H96" s="304"/>
    </row>
    <row r="97" spans="1:8" ht="15">
      <c r="A97" s="316" t="s">
        <v>230</v>
      </c>
      <c r="B97" s="317">
        <v>87389</v>
      </c>
      <c r="C97" s="318">
        <v>41067</v>
      </c>
      <c r="D97" s="319"/>
      <c r="E97" s="320"/>
      <c r="F97" s="315">
        <v>128456</v>
      </c>
      <c r="G97" s="304"/>
      <c r="H97" s="304"/>
    </row>
    <row r="98" spans="1:8" ht="15">
      <c r="A98" s="316" t="s">
        <v>231</v>
      </c>
      <c r="B98" s="317">
        <v>107296</v>
      </c>
      <c r="C98" s="318">
        <v>16598</v>
      </c>
      <c r="D98" s="319"/>
      <c r="E98" s="320"/>
      <c r="F98" s="315">
        <v>123894</v>
      </c>
      <c r="G98" s="304"/>
      <c r="H98" s="304"/>
    </row>
    <row r="99" spans="1:8" ht="15">
      <c r="A99" s="316" t="s">
        <v>232</v>
      </c>
      <c r="B99" s="319"/>
      <c r="C99" s="320"/>
      <c r="D99" s="319"/>
      <c r="E99" s="318">
        <v>123621</v>
      </c>
      <c r="F99" s="315">
        <v>123621</v>
      </c>
      <c r="G99" s="304"/>
      <c r="H99" s="304"/>
    </row>
    <row r="100" spans="1:8" ht="15">
      <c r="A100" s="316" t="s">
        <v>233</v>
      </c>
      <c r="B100" s="317">
        <v>104476</v>
      </c>
      <c r="C100" s="318">
        <v>6711</v>
      </c>
      <c r="D100" s="319"/>
      <c r="E100" s="320"/>
      <c r="F100" s="315">
        <v>111187</v>
      </c>
      <c r="G100" s="304"/>
      <c r="H100" s="304"/>
    </row>
    <row r="101" spans="1:8" ht="15">
      <c r="A101" s="316" t="s">
        <v>234</v>
      </c>
      <c r="B101" s="319"/>
      <c r="C101" s="318">
        <v>109955</v>
      </c>
      <c r="D101" s="319"/>
      <c r="E101" s="320"/>
      <c r="F101" s="315">
        <v>109955</v>
      </c>
      <c r="G101" s="304"/>
      <c r="H101" s="304"/>
    </row>
    <row r="102" spans="1:8" ht="27">
      <c r="A102" s="316" t="s">
        <v>235</v>
      </c>
      <c r="B102" s="319"/>
      <c r="C102" s="320"/>
      <c r="D102" s="319"/>
      <c r="E102" s="318">
        <v>103416</v>
      </c>
      <c r="F102" s="315">
        <v>103416</v>
      </c>
      <c r="G102" s="304"/>
      <c r="H102" s="304"/>
    </row>
    <row r="103" spans="1:8" ht="15">
      <c r="A103" s="316" t="s">
        <v>236</v>
      </c>
      <c r="B103" s="317">
        <v>83140</v>
      </c>
      <c r="C103" s="318">
        <v>11531</v>
      </c>
      <c r="D103" s="319"/>
      <c r="E103" s="320"/>
      <c r="F103" s="315">
        <v>94671</v>
      </c>
      <c r="G103" s="304"/>
      <c r="H103" s="304"/>
    </row>
    <row r="104" spans="1:8" ht="15">
      <c r="A104" s="316" t="s">
        <v>237</v>
      </c>
      <c r="B104" s="317">
        <v>83531</v>
      </c>
      <c r="C104" s="318">
        <v>1088</v>
      </c>
      <c r="D104" s="319"/>
      <c r="E104" s="320"/>
      <c r="F104" s="315">
        <v>84619</v>
      </c>
      <c r="G104" s="304"/>
      <c r="H104" s="304"/>
    </row>
    <row r="105" spans="1:8" ht="15">
      <c r="A105" s="316" t="s">
        <v>238</v>
      </c>
      <c r="B105" s="317">
        <v>62893</v>
      </c>
      <c r="C105" s="318">
        <v>11129</v>
      </c>
      <c r="D105" s="319"/>
      <c r="E105" s="320"/>
      <c r="F105" s="315">
        <v>74022</v>
      </c>
      <c r="G105" s="304"/>
      <c r="H105" s="304"/>
    </row>
    <row r="106" spans="1:8" ht="15">
      <c r="A106" s="316" t="s">
        <v>239</v>
      </c>
      <c r="B106" s="319"/>
      <c r="C106" s="318">
        <v>71858</v>
      </c>
      <c r="D106" s="319"/>
      <c r="E106" s="320"/>
      <c r="F106" s="315">
        <v>71858</v>
      </c>
      <c r="G106" s="304"/>
      <c r="H106" s="304"/>
    </row>
    <row r="107" spans="1:8" ht="25.5">
      <c r="A107" s="316" t="s">
        <v>240</v>
      </c>
      <c r="B107" s="319"/>
      <c r="C107" s="320"/>
      <c r="D107" s="319"/>
      <c r="E107" s="318">
        <v>70000</v>
      </c>
      <c r="F107" s="315">
        <v>70000</v>
      </c>
      <c r="G107" s="304"/>
      <c r="H107" s="304"/>
    </row>
    <row r="108" spans="1:8" ht="15">
      <c r="A108" s="316" t="s">
        <v>241</v>
      </c>
      <c r="B108" s="317">
        <v>43612</v>
      </c>
      <c r="C108" s="318">
        <v>11209</v>
      </c>
      <c r="D108" s="319"/>
      <c r="E108" s="320"/>
      <c r="F108" s="315">
        <v>54821</v>
      </c>
      <c r="G108" s="304"/>
      <c r="H108" s="304"/>
    </row>
    <row r="109" spans="1:8" ht="15">
      <c r="A109" s="316" t="s">
        <v>242</v>
      </c>
      <c r="B109" s="319"/>
      <c r="C109" s="318">
        <v>54661</v>
      </c>
      <c r="D109" s="319"/>
      <c r="E109" s="320"/>
      <c r="F109" s="315">
        <v>54661</v>
      </c>
      <c r="G109" s="304"/>
      <c r="H109" s="304"/>
    </row>
    <row r="110" spans="1:8" ht="15">
      <c r="A110" s="316" t="s">
        <v>243</v>
      </c>
      <c r="B110" s="317">
        <v>50631</v>
      </c>
      <c r="C110" s="320">
        <v>546</v>
      </c>
      <c r="D110" s="319"/>
      <c r="E110" s="320"/>
      <c r="F110" s="315">
        <v>51177</v>
      </c>
      <c r="G110" s="304"/>
      <c r="H110" s="304"/>
    </row>
    <row r="111" spans="1:8" ht="15">
      <c r="A111" s="316" t="s">
        <v>244</v>
      </c>
      <c r="B111" s="319"/>
      <c r="C111" s="318">
        <v>44482</v>
      </c>
      <c r="D111" s="319"/>
      <c r="E111" s="320"/>
      <c r="F111" s="315">
        <v>44482</v>
      </c>
      <c r="G111" s="304"/>
      <c r="H111" s="304"/>
    </row>
    <row r="112" spans="1:8" ht="15">
      <c r="A112" s="316" t="s">
        <v>245</v>
      </c>
      <c r="B112" s="319"/>
      <c r="C112" s="318">
        <v>36491</v>
      </c>
      <c r="D112" s="319"/>
      <c r="E112" s="320"/>
      <c r="F112" s="315">
        <v>36491</v>
      </c>
      <c r="G112" s="304"/>
      <c r="H112" s="304"/>
    </row>
    <row r="113" spans="1:8" ht="15">
      <c r="A113" s="316" t="s">
        <v>246</v>
      </c>
      <c r="B113" s="317">
        <v>34784</v>
      </c>
      <c r="C113" s="320">
        <v>307</v>
      </c>
      <c r="D113" s="319"/>
      <c r="E113" s="320"/>
      <c r="F113" s="315">
        <v>35091</v>
      </c>
      <c r="G113" s="304"/>
      <c r="H113" s="304"/>
    </row>
    <row r="114" spans="1:8" ht="15">
      <c r="A114" s="316" t="s">
        <v>247</v>
      </c>
      <c r="B114" s="319"/>
      <c r="C114" s="318">
        <v>30440</v>
      </c>
      <c r="D114" s="319"/>
      <c r="E114" s="320"/>
      <c r="F114" s="315">
        <v>30440</v>
      </c>
      <c r="G114" s="304"/>
      <c r="H114" s="304"/>
    </row>
    <row r="115" spans="1:8" ht="15">
      <c r="A115" s="316" t="s">
        <v>248</v>
      </c>
      <c r="B115" s="317">
        <v>30000</v>
      </c>
      <c r="C115" s="320">
        <v>331</v>
      </c>
      <c r="D115" s="319"/>
      <c r="E115" s="320"/>
      <c r="F115" s="315">
        <v>30331</v>
      </c>
      <c r="G115" s="304"/>
      <c r="H115" s="304"/>
    </row>
    <row r="116" spans="1:8" ht="15">
      <c r="A116" s="316" t="s">
        <v>249</v>
      </c>
      <c r="B116" s="319"/>
      <c r="C116" s="318">
        <v>26156</v>
      </c>
      <c r="D116" s="319"/>
      <c r="E116" s="320"/>
      <c r="F116" s="315">
        <v>26156</v>
      </c>
      <c r="G116" s="304"/>
      <c r="H116" s="304"/>
    </row>
    <row r="117" spans="1:8" ht="15">
      <c r="A117" s="316" t="s">
        <v>250</v>
      </c>
      <c r="B117" s="319"/>
      <c r="C117" s="318">
        <v>25321</v>
      </c>
      <c r="D117" s="319"/>
      <c r="E117" s="320"/>
      <c r="F117" s="315">
        <v>25321</v>
      </c>
      <c r="G117" s="304"/>
      <c r="H117" s="304"/>
    </row>
    <row r="118" spans="1:8" ht="15">
      <c r="A118" s="316" t="s">
        <v>251</v>
      </c>
      <c r="B118" s="317">
        <v>17961</v>
      </c>
      <c r="C118" s="318">
        <v>4510</v>
      </c>
      <c r="D118" s="319"/>
      <c r="E118" s="320"/>
      <c r="F118" s="315">
        <v>22471</v>
      </c>
      <c r="G118" s="304"/>
      <c r="H118" s="304"/>
    </row>
    <row r="119" spans="1:8" ht="15">
      <c r="A119" s="316" t="s">
        <v>252</v>
      </c>
      <c r="B119" s="319"/>
      <c r="C119" s="318">
        <v>21607</v>
      </c>
      <c r="D119" s="319"/>
      <c r="E119" s="320"/>
      <c r="F119" s="315">
        <v>21607</v>
      </c>
      <c r="G119" s="304"/>
      <c r="H119" s="304"/>
    </row>
    <row r="120" spans="1:8" s="329" customFormat="1" ht="16.5" customHeight="1">
      <c r="A120" s="323" t="s">
        <v>253</v>
      </c>
      <c r="B120" s="324"/>
      <c r="C120" s="325"/>
      <c r="D120" s="326">
        <v>21036</v>
      </c>
      <c r="E120" s="325"/>
      <c r="F120" s="327">
        <v>21036</v>
      </c>
      <c r="G120" s="328"/>
      <c r="H120" s="328"/>
    </row>
    <row r="121" spans="1:8" ht="15">
      <c r="A121" s="316" t="s">
        <v>254</v>
      </c>
      <c r="B121" s="319"/>
      <c r="C121" s="318">
        <v>16257</v>
      </c>
      <c r="D121" s="319"/>
      <c r="E121" s="320"/>
      <c r="F121" s="315">
        <v>16257</v>
      </c>
      <c r="G121" s="304"/>
      <c r="H121" s="304"/>
    </row>
    <row r="122" spans="1:8" ht="15">
      <c r="A122" s="316" t="s">
        <v>255</v>
      </c>
      <c r="B122" s="319"/>
      <c r="C122" s="318">
        <v>15685</v>
      </c>
      <c r="D122" s="319"/>
      <c r="E122" s="320"/>
      <c r="F122" s="315">
        <v>15685</v>
      </c>
      <c r="G122" s="304"/>
      <c r="H122" s="304"/>
    </row>
    <row r="123" spans="1:8" ht="15">
      <c r="A123" s="316" t="s">
        <v>256</v>
      </c>
      <c r="B123" s="317">
        <v>10341</v>
      </c>
      <c r="C123" s="320">
        <v>776</v>
      </c>
      <c r="D123" s="319"/>
      <c r="E123" s="320"/>
      <c r="F123" s="315">
        <v>11117</v>
      </c>
      <c r="G123" s="304"/>
      <c r="H123" s="304"/>
    </row>
    <row r="124" spans="1:8" ht="15">
      <c r="A124" s="316" t="s">
        <v>257</v>
      </c>
      <c r="B124" s="319"/>
      <c r="C124" s="318">
        <v>10619</v>
      </c>
      <c r="D124" s="319"/>
      <c r="E124" s="320"/>
      <c r="F124" s="315">
        <v>10619</v>
      </c>
      <c r="G124" s="304"/>
      <c r="H124" s="304"/>
    </row>
    <row r="125" spans="1:8" ht="25.5">
      <c r="A125" s="316" t="s">
        <v>258</v>
      </c>
      <c r="B125" s="319"/>
      <c r="C125" s="320"/>
      <c r="D125" s="319"/>
      <c r="E125" s="318">
        <v>2400</v>
      </c>
      <c r="F125" s="315">
        <v>2400</v>
      </c>
      <c r="G125" s="304"/>
      <c r="H125" s="304"/>
    </row>
    <row r="126" spans="1:8" ht="6.95" customHeight="1">
      <c r="A126" s="305"/>
      <c r="B126" s="183"/>
      <c r="C126" s="183"/>
      <c r="D126" s="183"/>
      <c r="E126" s="183"/>
      <c r="F126" s="183"/>
      <c r="G126" s="304"/>
      <c r="H126" s="304" t="s">
        <v>259</v>
      </c>
    </row>
    <row r="127" spans="1:8" ht="15">
      <c r="A127" s="321" t="s">
        <v>260</v>
      </c>
      <c r="B127" s="202">
        <v>3636224572</v>
      </c>
      <c r="C127" s="202">
        <v>724452201</v>
      </c>
      <c r="D127" s="202">
        <v>265430032</v>
      </c>
      <c r="E127" s="202">
        <v>253713086</v>
      </c>
      <c r="F127" s="202">
        <v>4879819890</v>
      </c>
      <c r="G127" s="304"/>
      <c r="H127" s="322">
        <v>-0.17</v>
      </c>
    </row>
    <row r="128" spans="1:8" ht="15">
      <c r="A128" s="305"/>
      <c r="B128" s="183"/>
      <c r="C128" s="183"/>
      <c r="D128" s="183"/>
      <c r="E128" s="183"/>
      <c r="F128" s="183"/>
      <c r="G128" s="304"/>
      <c r="H128" s="304"/>
    </row>
    <row r="129" spans="1:8" ht="15">
      <c r="A129" s="305"/>
      <c r="B129" s="183"/>
      <c r="C129" s="183"/>
      <c r="D129" s="183"/>
      <c r="E129" s="183"/>
      <c r="F129" s="183"/>
      <c r="G129" s="304"/>
      <c r="H129" s="304"/>
    </row>
    <row r="130" spans="1:8" ht="15">
      <c r="A130" s="549" t="s">
        <v>261</v>
      </c>
      <c r="B130" s="549"/>
      <c r="C130" s="549"/>
      <c r="D130" s="549"/>
      <c r="E130" s="549"/>
      <c r="F130" s="549"/>
      <c r="G130" s="304"/>
      <c r="H130" s="304"/>
    </row>
    <row r="131" spans="1:8" ht="15">
      <c r="A131" s="549" t="s">
        <v>262</v>
      </c>
      <c r="B131" s="549"/>
      <c r="C131" s="549"/>
      <c r="D131" s="549"/>
      <c r="E131" s="549"/>
      <c r="F131" s="549"/>
      <c r="G131" s="304"/>
      <c r="H131" s="304"/>
    </row>
    <row r="132" spans="1:8" ht="15">
      <c r="A132" s="549" t="s">
        <v>263</v>
      </c>
      <c r="B132" s="549"/>
      <c r="C132" s="549"/>
      <c r="D132" s="549"/>
      <c r="E132" s="549"/>
      <c r="F132" s="549"/>
      <c r="G132" s="304"/>
      <c r="H132" s="304"/>
    </row>
    <row r="133" spans="1:8" ht="15">
      <c r="A133" s="549" t="s">
        <v>264</v>
      </c>
      <c r="B133" s="549"/>
      <c r="C133" s="549"/>
      <c r="D133" s="549"/>
      <c r="E133" s="549"/>
      <c r="F133" s="549"/>
      <c r="G133" s="304"/>
      <c r="H133" s="304"/>
    </row>
    <row r="134" spans="1:8" ht="15">
      <c r="A134" s="549" t="s">
        <v>265</v>
      </c>
      <c r="B134" s="549"/>
      <c r="C134" s="549"/>
      <c r="D134" s="549"/>
      <c r="E134" s="549"/>
      <c r="F134" s="549"/>
      <c r="G134" s="304"/>
      <c r="H134" s="304"/>
    </row>
    <row r="135" spans="1:8" ht="15">
      <c r="A135" s="549" t="s">
        <v>266</v>
      </c>
      <c r="B135" s="549"/>
      <c r="C135" s="549"/>
      <c r="D135" s="549"/>
      <c r="E135" s="549"/>
      <c r="F135" s="549"/>
      <c r="G135" s="304"/>
      <c r="H135" s="304"/>
    </row>
    <row r="136" spans="1:8" ht="15">
      <c r="A136" s="549" t="s">
        <v>267</v>
      </c>
      <c r="B136" s="549"/>
      <c r="C136" s="549"/>
      <c r="D136" s="549"/>
      <c r="E136" s="549"/>
      <c r="F136" s="549"/>
      <c r="G136" s="304"/>
      <c r="H136" s="304"/>
    </row>
    <row r="137" spans="1:8" ht="15">
      <c r="A137" s="549" t="s">
        <v>268</v>
      </c>
      <c r="B137" s="549"/>
      <c r="C137" s="549"/>
      <c r="D137" s="549"/>
      <c r="E137" s="549"/>
      <c r="F137" s="549"/>
      <c r="G137" s="304"/>
      <c r="H137" s="304"/>
    </row>
    <row r="138" spans="1:8" ht="15">
      <c r="A138" s="549" t="s">
        <v>269</v>
      </c>
      <c r="B138" s="549"/>
      <c r="C138" s="549"/>
      <c r="D138" s="549"/>
      <c r="E138" s="549"/>
      <c r="F138" s="549"/>
      <c r="G138" s="304"/>
      <c r="H138" s="304"/>
    </row>
    <row r="139" spans="1:8" ht="15">
      <c r="A139" s="549" t="s">
        <v>270</v>
      </c>
      <c r="B139" s="549"/>
      <c r="C139" s="549"/>
      <c r="D139" s="549"/>
      <c r="E139" s="549"/>
      <c r="F139" s="549"/>
      <c r="G139" s="304"/>
      <c r="H139" s="304"/>
    </row>
    <row r="140" spans="1:8" ht="15">
      <c r="A140" s="549" t="s">
        <v>271</v>
      </c>
      <c r="B140" s="549"/>
      <c r="C140" s="549"/>
      <c r="D140" s="549"/>
      <c r="E140" s="549"/>
      <c r="F140" s="549"/>
      <c r="G140" s="304"/>
      <c r="H140" s="304"/>
    </row>
    <row r="141" spans="1:8" ht="15">
      <c r="A141" s="549" t="s">
        <v>272</v>
      </c>
      <c r="B141" s="549"/>
      <c r="C141" s="549"/>
      <c r="D141" s="549"/>
      <c r="E141" s="549"/>
      <c r="F141" s="549"/>
      <c r="G141" s="304"/>
      <c r="H141" s="304"/>
    </row>
    <row r="142" spans="1:8" ht="16.5" customHeight="1">
      <c r="A142" s="549" t="s">
        <v>273</v>
      </c>
      <c r="B142" s="549"/>
      <c r="C142" s="549"/>
      <c r="D142" s="549"/>
      <c r="E142" s="549"/>
      <c r="F142" s="549"/>
      <c r="G142" s="304"/>
      <c r="H142" s="304"/>
    </row>
    <row r="143" spans="1:8" ht="27.75" customHeight="1">
      <c r="A143" s="550" t="s">
        <v>274</v>
      </c>
      <c r="B143" s="550"/>
      <c r="C143" s="550"/>
      <c r="D143" s="550"/>
      <c r="E143" s="550"/>
      <c r="F143" s="550"/>
      <c r="G143" s="304"/>
      <c r="H143" s="304"/>
    </row>
    <row r="144" spans="1:8" ht="15">
      <c r="A144" s="304"/>
      <c r="B144" s="304"/>
      <c r="C144" s="304"/>
      <c r="D144" s="304"/>
      <c r="E144" s="304"/>
      <c r="F144" s="304"/>
      <c r="G144" s="304"/>
      <c r="H144" s="304"/>
    </row>
    <row r="145" spans="1:8" ht="15">
      <c r="A145" s="304"/>
      <c r="B145" s="304"/>
      <c r="C145" s="304"/>
      <c r="D145" s="304"/>
      <c r="E145" s="304"/>
      <c r="F145" s="304"/>
      <c r="G145" s="304"/>
      <c r="H145" s="304"/>
    </row>
    <row r="146" spans="1:8" ht="15">
      <c r="A146" s="304"/>
      <c r="B146" s="304"/>
      <c r="C146" s="304"/>
      <c r="D146" s="304"/>
      <c r="E146" s="304"/>
      <c r="F146" s="304"/>
      <c r="G146" s="304"/>
      <c r="H146" s="304"/>
    </row>
    <row r="147" spans="1:8" ht="15">
      <c r="A147" s="304"/>
      <c r="B147" s="304"/>
      <c r="C147" s="304"/>
      <c r="D147" s="304"/>
      <c r="E147" s="304"/>
      <c r="F147" s="304"/>
      <c r="G147" s="304"/>
      <c r="H147" s="304"/>
    </row>
  </sheetData>
  <mergeCells count="15">
    <mergeCell ref="A134:F134"/>
    <mergeCell ref="A1:F1"/>
    <mergeCell ref="A130:F130"/>
    <mergeCell ref="A131:F131"/>
    <mergeCell ref="A132:F132"/>
    <mergeCell ref="A133:F133"/>
    <mergeCell ref="A141:F141"/>
    <mergeCell ref="A142:F142"/>
    <mergeCell ref="A143:F143"/>
    <mergeCell ref="A135:F135"/>
    <mergeCell ref="A136:F136"/>
    <mergeCell ref="A137:F137"/>
    <mergeCell ref="A138:F138"/>
    <mergeCell ref="A139:F139"/>
    <mergeCell ref="A140:F1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0E62-0E5F-438E-83BE-876879F88A03}">
  <dimension ref="A1:L53"/>
  <sheetViews>
    <sheetView topLeftCell="B15" workbookViewId="0">
      <selection activeCell="F27" sqref="F27"/>
    </sheetView>
  </sheetViews>
  <sheetFormatPr defaultColWidth="8.375" defaultRowHeight="12.75"/>
  <cols>
    <col min="1" max="1" width="11.25" style="210" hidden="1" customWidth="1"/>
    <col min="2" max="2" width="48" style="210" customWidth="1"/>
    <col min="3" max="3" width="15.625" style="210" customWidth="1"/>
    <col min="4" max="4" width="14.125" style="210" customWidth="1"/>
    <col min="5" max="5" width="11.375" style="212" customWidth="1"/>
    <col min="6" max="6" width="11.25" style="210" customWidth="1"/>
    <col min="7" max="7" width="18" style="210" customWidth="1"/>
    <col min="8" max="8" width="15.375" style="210" customWidth="1"/>
    <col min="9" max="9" width="8.375" style="210"/>
    <col min="10" max="10" width="13.375" style="210" customWidth="1"/>
    <col min="11" max="15" width="12.75" style="210" bestFit="1" customWidth="1"/>
    <col min="16" max="16384" width="8.375" style="210"/>
  </cols>
  <sheetData>
    <row r="1" spans="1:12" ht="15">
      <c r="B1" s="211"/>
    </row>
    <row r="2" spans="1:12" ht="15.75">
      <c r="B2" s="213" t="s">
        <v>275</v>
      </c>
      <c r="C2" s="214"/>
      <c r="D2" s="214"/>
      <c r="E2" s="215"/>
      <c r="F2" s="216"/>
    </row>
    <row r="3" spans="1:12">
      <c r="B3" s="217"/>
      <c r="C3" s="214"/>
      <c r="D3" s="214"/>
      <c r="E3" s="215"/>
      <c r="F3" s="216"/>
    </row>
    <row r="4" spans="1:12">
      <c r="C4" s="218" t="s">
        <v>276</v>
      </c>
      <c r="D4" s="218"/>
      <c r="E4" s="215"/>
      <c r="F4" s="216"/>
    </row>
    <row r="5" spans="1:12">
      <c r="B5" s="219" t="s">
        <v>277</v>
      </c>
      <c r="C5" s="220" t="s">
        <v>278</v>
      </c>
      <c r="D5" s="221" t="s">
        <v>279</v>
      </c>
      <c r="E5" s="215"/>
      <c r="F5" s="216"/>
    </row>
    <row r="6" spans="1:12" ht="6.95" customHeight="1">
      <c r="B6" s="222"/>
      <c r="C6" s="218"/>
      <c r="D6" s="218"/>
      <c r="E6" s="215"/>
      <c r="F6" s="216"/>
    </row>
    <row r="7" spans="1:12">
      <c r="B7" s="223" t="s">
        <v>280</v>
      </c>
      <c r="C7" s="224"/>
      <c r="D7" s="248"/>
      <c r="E7" s="215"/>
      <c r="F7" s="216"/>
    </row>
    <row r="8" spans="1:12">
      <c r="A8" s="210" t="s">
        <v>281</v>
      </c>
      <c r="B8" s="225" t="s">
        <v>282</v>
      </c>
      <c r="C8" s="226">
        <v>28114667.999399997</v>
      </c>
      <c r="D8" s="247">
        <v>22164404.528334767</v>
      </c>
      <c r="E8" s="215"/>
      <c r="F8" s="227"/>
      <c r="K8" s="228"/>
      <c r="L8" s="228"/>
    </row>
    <row r="9" spans="1:12">
      <c r="A9" s="210" t="s">
        <v>283</v>
      </c>
      <c r="B9" s="225" t="s">
        <v>284</v>
      </c>
      <c r="C9" s="226">
        <v>15928337.261336481</v>
      </c>
      <c r="D9" s="247">
        <v>15928337.261336481</v>
      </c>
      <c r="E9" s="215"/>
      <c r="F9" s="227"/>
      <c r="K9" s="228"/>
      <c r="L9" s="228"/>
    </row>
    <row r="10" spans="1:12">
      <c r="A10" s="210" t="s">
        <v>285</v>
      </c>
      <c r="B10" s="225" t="s">
        <v>286</v>
      </c>
      <c r="C10" s="191">
        <v>1969020.3691060003</v>
      </c>
      <c r="D10" s="194">
        <v>1850394.1305921373</v>
      </c>
      <c r="E10" s="215"/>
      <c r="F10" s="227"/>
      <c r="K10" s="228"/>
      <c r="L10" s="228"/>
    </row>
    <row r="11" spans="1:12">
      <c r="A11" s="210" t="s">
        <v>287</v>
      </c>
      <c r="B11" s="225" t="s">
        <v>288</v>
      </c>
      <c r="C11" s="191">
        <v>20335508.000499997</v>
      </c>
      <c r="D11" s="194">
        <v>4521851.468433423</v>
      </c>
      <c r="E11" s="215"/>
      <c r="F11" s="227"/>
      <c r="K11" s="228"/>
      <c r="L11" s="228"/>
    </row>
    <row r="12" spans="1:12">
      <c r="A12" s="210" t="s">
        <v>289</v>
      </c>
      <c r="B12" s="225" t="s">
        <v>290</v>
      </c>
      <c r="C12" s="191">
        <v>3897614.2310799994</v>
      </c>
      <c r="D12" s="194">
        <v>3666253.6323226192</v>
      </c>
      <c r="E12" s="215"/>
      <c r="F12" s="227"/>
      <c r="K12" s="228"/>
      <c r="L12" s="228"/>
    </row>
    <row r="13" spans="1:12">
      <c r="A13" s="210" t="s">
        <v>291</v>
      </c>
      <c r="B13" s="225" t="s">
        <v>292</v>
      </c>
      <c r="C13" s="191">
        <v>6649999.9999000002</v>
      </c>
      <c r="D13" s="194">
        <v>3117609.2498169295</v>
      </c>
      <c r="E13" s="215"/>
      <c r="F13" s="227"/>
      <c r="K13" s="228"/>
      <c r="L13" s="228"/>
    </row>
    <row r="14" spans="1:12">
      <c r="A14" s="210" t="s">
        <v>293</v>
      </c>
      <c r="B14" s="225" t="s">
        <v>294</v>
      </c>
      <c r="C14" s="191">
        <v>156601092.19000003</v>
      </c>
      <c r="D14" s="194">
        <v>129893983.96216565</v>
      </c>
      <c r="E14" s="215"/>
      <c r="F14" s="227"/>
      <c r="G14" s="228"/>
      <c r="K14" s="228"/>
      <c r="L14" s="228"/>
    </row>
    <row r="15" spans="1:12">
      <c r="A15" s="210" t="s">
        <v>295</v>
      </c>
      <c r="B15" s="225" t="s">
        <v>296</v>
      </c>
      <c r="C15" s="191">
        <v>12299361.960459996</v>
      </c>
      <c r="D15" s="194">
        <v>12193821.322439337</v>
      </c>
      <c r="E15" s="215"/>
      <c r="F15" s="227"/>
      <c r="G15" s="228"/>
      <c r="K15" s="228"/>
      <c r="L15" s="228"/>
    </row>
    <row r="16" spans="1:12">
      <c r="A16" s="210" t="s">
        <v>297</v>
      </c>
      <c r="B16" s="225" t="s">
        <v>298</v>
      </c>
      <c r="C16" s="191">
        <v>10678630.98</v>
      </c>
      <c r="D16" s="194">
        <v>6564624.19781317</v>
      </c>
      <c r="E16" s="215"/>
      <c r="F16" s="227"/>
      <c r="K16" s="228"/>
      <c r="L16" s="228"/>
    </row>
    <row r="17" spans="1:12">
      <c r="A17" s="210" t="s">
        <v>299</v>
      </c>
      <c r="B17" s="225" t="s">
        <v>300</v>
      </c>
      <c r="C17" s="191">
        <v>17166520.960609999</v>
      </c>
      <c r="D17" s="194">
        <v>14061274.711196326</v>
      </c>
      <c r="E17" s="215"/>
      <c r="F17" s="227"/>
      <c r="K17" s="228"/>
      <c r="L17" s="228"/>
    </row>
    <row r="18" spans="1:12">
      <c r="A18" s="210" t="s">
        <v>301</v>
      </c>
      <c r="B18" s="225" t="s">
        <v>302</v>
      </c>
      <c r="C18" s="191">
        <v>4385866.3997999998</v>
      </c>
      <c r="D18" s="194">
        <v>3266274.3256257563</v>
      </c>
      <c r="E18" s="215"/>
      <c r="F18" s="227"/>
      <c r="K18" s="228"/>
      <c r="L18" s="228"/>
    </row>
    <row r="19" spans="1:12">
      <c r="A19" s="210" t="s">
        <v>303</v>
      </c>
      <c r="B19" s="229" t="s">
        <v>304</v>
      </c>
      <c r="C19" s="191">
        <v>15498188.999756003</v>
      </c>
      <c r="D19" s="194">
        <v>14729457.673625436</v>
      </c>
      <c r="E19" s="215"/>
      <c r="F19" s="227"/>
      <c r="K19" s="228"/>
      <c r="L19" s="228"/>
    </row>
    <row r="20" spans="1:12">
      <c r="A20" s="210" t="s">
        <v>305</v>
      </c>
      <c r="B20" s="225" t="s">
        <v>306</v>
      </c>
      <c r="C20" s="191">
        <v>947500.00095500005</v>
      </c>
      <c r="D20" s="194">
        <v>939828.04056873126</v>
      </c>
      <c r="E20" s="215"/>
      <c r="F20" s="227"/>
      <c r="K20" s="228"/>
      <c r="L20" s="228"/>
    </row>
    <row r="21" spans="1:12">
      <c r="B21" s="230" t="s">
        <v>307</v>
      </c>
      <c r="C21" s="209">
        <f>SUM(C8:C20)</f>
        <v>294472309.35290349</v>
      </c>
      <c r="D21" s="209">
        <f>SUM(D8:D20)</f>
        <v>232898114.50427079</v>
      </c>
      <c r="E21" s="215"/>
      <c r="F21" s="227"/>
    </row>
    <row r="22" spans="1:12" ht="6.95" customHeight="1">
      <c r="B22" s="231"/>
      <c r="C22" s="232"/>
      <c r="D22" s="232"/>
      <c r="E22" s="215"/>
      <c r="F22" s="227"/>
    </row>
    <row r="23" spans="1:12">
      <c r="B23" s="233" t="s">
        <v>308</v>
      </c>
      <c r="C23" s="190"/>
      <c r="D23" s="190"/>
      <c r="E23" s="215"/>
      <c r="F23" s="227"/>
      <c r="G23" s="228"/>
      <c r="H23" s="228"/>
    </row>
    <row r="24" spans="1:12">
      <c r="B24" s="190" t="s">
        <v>309</v>
      </c>
      <c r="C24" s="234">
        <v>34648737.940020002</v>
      </c>
      <c r="D24" s="235">
        <v>30103495.606448051</v>
      </c>
      <c r="E24" s="215"/>
      <c r="F24" s="227"/>
    </row>
    <row r="25" spans="1:12">
      <c r="B25" s="190" t="s">
        <v>310</v>
      </c>
      <c r="C25" s="191">
        <v>70450880.137000009</v>
      </c>
      <c r="D25" s="194">
        <v>57116338.919816971</v>
      </c>
      <c r="E25" s="215"/>
      <c r="F25" s="227"/>
    </row>
    <row r="26" spans="1:12">
      <c r="A26" s="210" t="s">
        <v>311</v>
      </c>
      <c r="B26" s="190" t="s">
        <v>312</v>
      </c>
      <c r="C26" s="191">
        <v>14406653.8903709</v>
      </c>
      <c r="D26" s="194">
        <v>14372195.087124003</v>
      </c>
      <c r="E26" s="215"/>
      <c r="F26" s="227"/>
    </row>
    <row r="27" spans="1:12">
      <c r="A27" s="210" t="s">
        <v>313</v>
      </c>
      <c r="B27" s="190" t="s">
        <v>314</v>
      </c>
      <c r="C27" s="191">
        <v>29997519.529999994</v>
      </c>
      <c r="D27" s="194">
        <v>27980863.673187688</v>
      </c>
      <c r="E27" s="215"/>
      <c r="F27" s="227"/>
    </row>
    <row r="28" spans="1:12">
      <c r="A28" s="210" t="s">
        <v>315</v>
      </c>
      <c r="B28" s="190" t="s">
        <v>316</v>
      </c>
      <c r="C28" s="191">
        <v>30854375.920141403</v>
      </c>
      <c r="D28" s="194">
        <v>23002771.130358923</v>
      </c>
      <c r="E28" s="215"/>
      <c r="F28" s="227"/>
    </row>
    <row r="29" spans="1:12">
      <c r="A29" s="210" t="s">
        <v>317</v>
      </c>
      <c r="B29" s="190" t="s">
        <v>318</v>
      </c>
      <c r="C29" s="191">
        <v>3589999.9994999999</v>
      </c>
      <c r="D29" s="194">
        <v>3581953.3010926773</v>
      </c>
      <c r="E29" s="215"/>
      <c r="F29" s="227"/>
    </row>
    <row r="30" spans="1:12">
      <c r="B30" s="190" t="s">
        <v>319</v>
      </c>
      <c r="C30" s="191">
        <v>15540022.04366352</v>
      </c>
      <c r="D30" s="194">
        <v>15539978.015993521</v>
      </c>
      <c r="E30" s="215"/>
      <c r="F30" s="227"/>
    </row>
    <row r="31" spans="1:12">
      <c r="B31" s="190" t="s">
        <v>320</v>
      </c>
      <c r="C31" s="191">
        <v>16011914.630289998</v>
      </c>
      <c r="D31" s="194">
        <v>12381452.368743774</v>
      </c>
      <c r="E31" s="215"/>
      <c r="F31" s="227"/>
    </row>
    <row r="32" spans="1:12">
      <c r="B32" s="190" t="s">
        <v>321</v>
      </c>
      <c r="C32" s="191">
        <v>9077012.4003899992</v>
      </c>
      <c r="D32" s="194">
        <v>9034125.7084725536</v>
      </c>
      <c r="E32" s="215"/>
      <c r="F32" s="227"/>
    </row>
    <row r="33" spans="2:6">
      <c r="B33" s="236" t="s">
        <v>322</v>
      </c>
      <c r="C33" s="191"/>
      <c r="D33" s="194"/>
      <c r="E33" s="215"/>
      <c r="F33" s="227"/>
    </row>
    <row r="34" spans="2:6">
      <c r="B34" s="230" t="s">
        <v>323</v>
      </c>
      <c r="C34" s="209">
        <f>SUM(C24:C33)</f>
        <v>224577116.49137586</v>
      </c>
      <c r="D34" s="209">
        <f>SUM(D24:D33)</f>
        <v>193113173.81123817</v>
      </c>
      <c r="E34" s="215"/>
      <c r="F34" s="227"/>
    </row>
    <row r="35" spans="2:6" ht="6.95" customHeight="1">
      <c r="B35" s="230"/>
      <c r="C35" s="197"/>
      <c r="D35" s="197"/>
      <c r="E35" s="215"/>
      <c r="F35" s="227"/>
    </row>
    <row r="36" spans="2:6">
      <c r="B36" s="237" t="s">
        <v>7</v>
      </c>
      <c r="C36" s="202">
        <f>C21+C34</f>
        <v>519049425.84427935</v>
      </c>
      <c r="D36" s="202">
        <f>D21+D34</f>
        <v>426011288.31550896</v>
      </c>
      <c r="E36" s="215"/>
      <c r="F36" s="227"/>
    </row>
    <row r="37" spans="2:6">
      <c r="B37" s="216"/>
      <c r="C37" s="216"/>
      <c r="E37" s="215"/>
      <c r="F37" s="216"/>
    </row>
    <row r="38" spans="2:6">
      <c r="B38" s="216"/>
      <c r="C38" s="227"/>
      <c r="D38" s="227"/>
      <c r="F38" s="216"/>
    </row>
    <row r="39" spans="2:6">
      <c r="B39" s="216"/>
      <c r="C39" s="238"/>
      <c r="D39" s="238"/>
      <c r="E39" s="215"/>
      <c r="F39" s="216"/>
    </row>
    <row r="41" spans="2:6">
      <c r="C41" s="228"/>
      <c r="D41" s="228"/>
    </row>
    <row r="42" spans="2:6">
      <c r="C42" s="239"/>
      <c r="D42" s="239"/>
    </row>
    <row r="44" spans="2:6">
      <c r="C44" s="228"/>
      <c r="D44" s="228"/>
      <c r="F44" s="240"/>
    </row>
    <row r="45" spans="2:6">
      <c r="C45" s="239"/>
      <c r="D45" s="239"/>
    </row>
    <row r="51" spans="2:8">
      <c r="B51" s="241"/>
      <c r="D51" s="242"/>
      <c r="E51" s="242"/>
      <c r="F51" s="243"/>
      <c r="G51" s="244"/>
      <c r="H51" s="243"/>
    </row>
    <row r="52" spans="2:8">
      <c r="D52" s="242"/>
      <c r="E52" s="242"/>
      <c r="F52" s="243"/>
      <c r="G52" s="244"/>
      <c r="H52" s="243"/>
    </row>
    <row r="53" spans="2:8">
      <c r="C53" s="245"/>
      <c r="D53" s="246"/>
      <c r="E53" s="246"/>
      <c r="F53" s="244"/>
      <c r="G53" s="2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F81-CC8C-4F28-8A0C-F71F9CCC89CA}">
  <dimension ref="A1:C126"/>
  <sheetViews>
    <sheetView topLeftCell="A112" workbookViewId="0">
      <selection activeCell="A16" sqref="A16"/>
    </sheetView>
  </sheetViews>
  <sheetFormatPr defaultRowHeight="14.25"/>
  <cols>
    <col min="1" max="1" width="42.625" style="368" customWidth="1"/>
    <col min="2" max="2" width="67.125" style="357" customWidth="1"/>
    <col min="3" max="3" width="13.625" style="357" customWidth="1"/>
  </cols>
  <sheetData>
    <row r="1" spans="1:3" ht="15.75">
      <c r="A1" s="429" t="s">
        <v>324</v>
      </c>
      <c r="B1" s="367"/>
    </row>
    <row r="2" spans="1:3">
      <c r="B2" s="369"/>
      <c r="C2" s="367"/>
    </row>
    <row r="3" spans="1:3">
      <c r="A3" s="507" t="s">
        <v>325</v>
      </c>
      <c r="B3" s="482" t="s">
        <v>326</v>
      </c>
      <c r="C3" s="483" t="s">
        <v>31</v>
      </c>
    </row>
    <row r="4" spans="1:3">
      <c r="C4" s="481"/>
    </row>
    <row r="5" spans="1:3">
      <c r="A5" s="232" t="s">
        <v>327</v>
      </c>
      <c r="B5" s="478" t="s">
        <v>125</v>
      </c>
      <c r="C5" s="480">
        <v>34700000</v>
      </c>
    </row>
    <row r="6" spans="1:3">
      <c r="B6" s="361" t="s">
        <v>328</v>
      </c>
      <c r="C6" s="362">
        <v>34700000</v>
      </c>
    </row>
    <row r="7" spans="1:3" ht="6.6" customHeight="1"/>
    <row r="8" spans="1:3">
      <c r="A8" s="371" t="s">
        <v>329</v>
      </c>
      <c r="B8" s="475" t="s">
        <v>124</v>
      </c>
      <c r="C8" s="479">
        <v>16908963.890000001</v>
      </c>
    </row>
    <row r="9" spans="1:3">
      <c r="B9" s="358" t="s">
        <v>330</v>
      </c>
      <c r="C9" s="366">
        <v>2277612.21</v>
      </c>
    </row>
    <row r="10" spans="1:3">
      <c r="B10" s="358" t="s">
        <v>128</v>
      </c>
      <c r="C10" s="366">
        <v>1953275.98</v>
      </c>
    </row>
    <row r="11" spans="1:3">
      <c r="B11" s="358" t="s">
        <v>155</v>
      </c>
      <c r="C11" s="366">
        <v>1908749.5</v>
      </c>
    </row>
    <row r="12" spans="1:3">
      <c r="B12" s="358" t="s">
        <v>143</v>
      </c>
      <c r="C12" s="366">
        <v>1535006.54</v>
      </c>
    </row>
    <row r="13" spans="1:3">
      <c r="B13" s="358" t="s">
        <v>125</v>
      </c>
      <c r="C13" s="366">
        <v>889100</v>
      </c>
    </row>
    <row r="14" spans="1:3">
      <c r="B14" s="358" t="s">
        <v>138</v>
      </c>
      <c r="C14" s="366">
        <v>710612.91999999958</v>
      </c>
    </row>
    <row r="15" spans="1:3">
      <c r="B15" s="358" t="s">
        <v>139</v>
      </c>
      <c r="C15" s="366">
        <v>681600</v>
      </c>
    </row>
    <row r="16" spans="1:3">
      <c r="B16" s="358" t="s">
        <v>151</v>
      </c>
      <c r="C16" s="366">
        <v>637218.68999999994</v>
      </c>
    </row>
    <row r="17" spans="2:3">
      <c r="B17" s="358" t="s">
        <v>331</v>
      </c>
      <c r="C17" s="366">
        <v>603011</v>
      </c>
    </row>
    <row r="18" spans="2:3">
      <c r="B18" s="358" t="s">
        <v>207</v>
      </c>
      <c r="C18" s="366">
        <v>490600</v>
      </c>
    </row>
    <row r="19" spans="2:3">
      <c r="B19" s="358" t="s">
        <v>332</v>
      </c>
      <c r="C19" s="366">
        <v>468656.76999999996</v>
      </c>
    </row>
    <row r="20" spans="2:3">
      <c r="B20" s="358" t="s">
        <v>333</v>
      </c>
      <c r="C20" s="366">
        <v>450768.2099999999</v>
      </c>
    </row>
    <row r="21" spans="2:3">
      <c r="B21" s="358" t="s">
        <v>136</v>
      </c>
      <c r="C21" s="366">
        <v>449489.34</v>
      </c>
    </row>
    <row r="22" spans="2:3">
      <c r="B22" s="358" t="s">
        <v>334</v>
      </c>
      <c r="C22" s="366">
        <v>362000</v>
      </c>
    </row>
    <row r="23" spans="2:3">
      <c r="B23" s="358" t="s">
        <v>335</v>
      </c>
      <c r="C23" s="366">
        <v>351930.69000000006</v>
      </c>
    </row>
    <row r="24" spans="2:3">
      <c r="B24" s="358" t="s">
        <v>336</v>
      </c>
      <c r="C24" s="366">
        <v>347842.02000000008</v>
      </c>
    </row>
    <row r="25" spans="2:3">
      <c r="B25" s="358" t="s">
        <v>337</v>
      </c>
      <c r="C25" s="366">
        <v>265262</v>
      </c>
    </row>
    <row r="26" spans="2:3">
      <c r="B26" s="358" t="s">
        <v>167</v>
      </c>
      <c r="C26" s="366">
        <v>243224</v>
      </c>
    </row>
    <row r="27" spans="2:3">
      <c r="B27" s="358" t="s">
        <v>338</v>
      </c>
      <c r="C27" s="366">
        <v>237492.72</v>
      </c>
    </row>
    <row r="28" spans="2:3">
      <c r="B28" s="358" t="s">
        <v>166</v>
      </c>
      <c r="C28" s="366">
        <v>233100.22</v>
      </c>
    </row>
    <row r="29" spans="2:3">
      <c r="B29" s="358" t="s">
        <v>339</v>
      </c>
      <c r="C29" s="366">
        <v>214924.08</v>
      </c>
    </row>
    <row r="30" spans="2:3">
      <c r="B30" s="358" t="s">
        <v>340</v>
      </c>
      <c r="C30" s="366">
        <v>140044.59</v>
      </c>
    </row>
    <row r="31" spans="2:3">
      <c r="B31" s="358" t="s">
        <v>341</v>
      </c>
      <c r="C31" s="366">
        <v>131504.08000000002</v>
      </c>
    </row>
    <row r="32" spans="2:3">
      <c r="B32" s="358" t="s">
        <v>342</v>
      </c>
      <c r="C32" s="366">
        <v>127141.41</v>
      </c>
    </row>
    <row r="33" spans="1:3">
      <c r="B33" s="358" t="s">
        <v>132</v>
      </c>
      <c r="C33" s="366">
        <v>125458.67999999998</v>
      </c>
    </row>
    <row r="34" spans="1:3">
      <c r="B34" s="358" t="s">
        <v>343</v>
      </c>
      <c r="C34" s="366">
        <v>98138.01999999999</v>
      </c>
    </row>
    <row r="35" spans="1:3">
      <c r="B35" s="358" t="s">
        <v>344</v>
      </c>
      <c r="C35" s="366">
        <v>69115.86</v>
      </c>
    </row>
    <row r="36" spans="1:3">
      <c r="B36" s="358" t="s">
        <v>140</v>
      </c>
      <c r="C36" s="366">
        <v>37721.949999999997</v>
      </c>
    </row>
    <row r="37" spans="1:3">
      <c r="B37" s="358" t="s">
        <v>189</v>
      </c>
      <c r="C37" s="366">
        <v>20682.52</v>
      </c>
    </row>
    <row r="38" spans="1:3">
      <c r="B38" s="476" t="s">
        <v>345</v>
      </c>
      <c r="C38" s="477">
        <v>74203.820000000007</v>
      </c>
    </row>
    <row r="39" spans="1:3">
      <c r="B39" s="361" t="s">
        <v>328</v>
      </c>
      <c r="C39" s="362">
        <v>33044451.709999993</v>
      </c>
    </row>
    <row r="40" spans="1:3" ht="6.6" customHeight="1"/>
    <row r="41" spans="1:3">
      <c r="A41" s="371" t="s">
        <v>346</v>
      </c>
      <c r="B41" s="475" t="s">
        <v>125</v>
      </c>
      <c r="C41" s="479">
        <v>4684060.5</v>
      </c>
    </row>
    <row r="42" spans="1:3">
      <c r="B42" s="358" t="s">
        <v>124</v>
      </c>
      <c r="C42" s="366">
        <v>2327652.0700000003</v>
      </c>
    </row>
    <row r="43" spans="1:3">
      <c r="B43" s="358" t="s">
        <v>141</v>
      </c>
      <c r="C43" s="366">
        <v>2220662.85</v>
      </c>
    </row>
    <row r="44" spans="1:3">
      <c r="B44" s="358" t="s">
        <v>129</v>
      </c>
      <c r="C44" s="366">
        <v>1355046.1300000001</v>
      </c>
    </row>
    <row r="45" spans="1:3">
      <c r="B45" s="358" t="s">
        <v>131</v>
      </c>
      <c r="C45" s="366">
        <v>1091703.06</v>
      </c>
    </row>
    <row r="46" spans="1:3">
      <c r="B46" s="358" t="s">
        <v>155</v>
      </c>
      <c r="C46" s="366">
        <v>748304.32000000007</v>
      </c>
    </row>
    <row r="47" spans="1:3">
      <c r="B47" s="358" t="s">
        <v>331</v>
      </c>
      <c r="C47" s="366">
        <v>615108.56000000006</v>
      </c>
    </row>
    <row r="48" spans="1:3">
      <c r="B48" s="358" t="s">
        <v>156</v>
      </c>
      <c r="C48" s="366">
        <v>282706</v>
      </c>
    </row>
    <row r="49" spans="1:3">
      <c r="B49" s="358" t="s">
        <v>126</v>
      </c>
      <c r="C49" s="366">
        <v>278020</v>
      </c>
    </row>
    <row r="50" spans="1:3">
      <c r="B50" s="358" t="s">
        <v>347</v>
      </c>
      <c r="C50" s="366">
        <v>238100</v>
      </c>
    </row>
    <row r="51" spans="1:3">
      <c r="B51" s="358" t="s">
        <v>151</v>
      </c>
      <c r="C51" s="366">
        <v>237354.48</v>
      </c>
    </row>
    <row r="52" spans="1:3">
      <c r="B52" s="358" t="s">
        <v>344</v>
      </c>
      <c r="C52" s="366">
        <v>120000</v>
      </c>
    </row>
    <row r="53" spans="1:3">
      <c r="B53" s="358" t="s">
        <v>140</v>
      </c>
      <c r="C53" s="366">
        <v>89758.09</v>
      </c>
    </row>
    <row r="54" spans="1:3">
      <c r="B54" s="358" t="s">
        <v>334</v>
      </c>
      <c r="C54" s="366">
        <v>75500</v>
      </c>
    </row>
    <row r="55" spans="1:3">
      <c r="B55" s="358" t="s">
        <v>189</v>
      </c>
      <c r="C55" s="366">
        <v>27447.64</v>
      </c>
    </row>
    <row r="56" spans="1:3">
      <c r="B56" s="358" t="s">
        <v>216</v>
      </c>
      <c r="C56" s="366">
        <v>21208.91</v>
      </c>
    </row>
    <row r="57" spans="1:3">
      <c r="B57" s="358" t="s">
        <v>134</v>
      </c>
      <c r="C57" s="366">
        <v>5108</v>
      </c>
    </row>
    <row r="58" spans="1:3">
      <c r="B58" s="476" t="s">
        <v>348</v>
      </c>
      <c r="C58" s="477">
        <v>2400</v>
      </c>
    </row>
    <row r="59" spans="1:3">
      <c r="B59" s="361" t="s">
        <v>328</v>
      </c>
      <c r="C59" s="362">
        <v>14420140.610000003</v>
      </c>
    </row>
    <row r="60" spans="1:3" ht="6.6" customHeight="1"/>
    <row r="61" spans="1:3">
      <c r="A61" s="371" t="s">
        <v>349</v>
      </c>
      <c r="B61" s="475" t="s">
        <v>334</v>
      </c>
      <c r="C61" s="479">
        <v>3865500</v>
      </c>
    </row>
    <row r="62" spans="1:3">
      <c r="B62" s="358" t="s">
        <v>160</v>
      </c>
      <c r="C62" s="366">
        <v>2843944.56</v>
      </c>
    </row>
    <row r="63" spans="1:3">
      <c r="B63" s="358" t="s">
        <v>126</v>
      </c>
      <c r="C63" s="366">
        <v>2259000</v>
      </c>
    </row>
    <row r="64" spans="1:3">
      <c r="B64" s="358" t="s">
        <v>155</v>
      </c>
      <c r="C64" s="366">
        <v>910000</v>
      </c>
    </row>
    <row r="65" spans="1:3">
      <c r="B65" s="358" t="s">
        <v>341</v>
      </c>
      <c r="C65" s="366">
        <v>748500</v>
      </c>
    </row>
    <row r="66" spans="1:3">
      <c r="B66" s="358" t="s">
        <v>134</v>
      </c>
      <c r="C66" s="366">
        <v>600000</v>
      </c>
    </row>
    <row r="67" spans="1:3">
      <c r="B67" s="358" t="s">
        <v>344</v>
      </c>
      <c r="C67" s="366">
        <v>576000</v>
      </c>
    </row>
    <row r="68" spans="1:3">
      <c r="B68" s="358" t="s">
        <v>347</v>
      </c>
      <c r="C68" s="366">
        <v>530000</v>
      </c>
    </row>
    <row r="69" spans="1:3">
      <c r="B69" s="358" t="s">
        <v>142</v>
      </c>
      <c r="C69" s="366">
        <v>429500</v>
      </c>
    </row>
    <row r="70" spans="1:3">
      <c r="B70" s="358" t="s">
        <v>140</v>
      </c>
      <c r="C70" s="366">
        <v>314142.17</v>
      </c>
    </row>
    <row r="71" spans="1:3">
      <c r="B71" s="358" t="s">
        <v>124</v>
      </c>
      <c r="C71" s="366">
        <v>182500</v>
      </c>
    </row>
    <row r="72" spans="1:3">
      <c r="B72" s="358" t="s">
        <v>333</v>
      </c>
      <c r="C72" s="366">
        <v>127740.3</v>
      </c>
    </row>
    <row r="73" spans="1:3">
      <c r="B73" s="358" t="s">
        <v>331</v>
      </c>
      <c r="C73" s="366">
        <v>116000</v>
      </c>
    </row>
    <row r="74" spans="1:3">
      <c r="B74" s="358" t="s">
        <v>141</v>
      </c>
      <c r="C74" s="366">
        <v>84000</v>
      </c>
    </row>
    <row r="75" spans="1:3">
      <c r="B75" s="476" t="s">
        <v>139</v>
      </c>
      <c r="C75" s="477">
        <v>53250</v>
      </c>
    </row>
    <row r="76" spans="1:3">
      <c r="B76" s="361" t="s">
        <v>328</v>
      </c>
      <c r="C76" s="362">
        <v>13640077.030000001</v>
      </c>
    </row>
    <row r="77" spans="1:3" ht="6.6" customHeight="1"/>
    <row r="78" spans="1:3">
      <c r="A78" s="371" t="s">
        <v>350</v>
      </c>
      <c r="B78" s="475" t="s">
        <v>166</v>
      </c>
      <c r="C78" s="479">
        <v>1952764.7799999998</v>
      </c>
    </row>
    <row r="79" spans="1:3">
      <c r="B79" s="358" t="s">
        <v>341</v>
      </c>
      <c r="C79" s="366">
        <v>1500000</v>
      </c>
    </row>
    <row r="80" spans="1:3">
      <c r="B80" s="358" t="s">
        <v>331</v>
      </c>
      <c r="C80" s="366">
        <v>1393150</v>
      </c>
    </row>
    <row r="81" spans="1:3">
      <c r="B81" s="358" t="s">
        <v>128</v>
      </c>
      <c r="C81" s="366">
        <v>1363429.78</v>
      </c>
    </row>
    <row r="82" spans="1:3">
      <c r="B82" s="358" t="s">
        <v>351</v>
      </c>
      <c r="C82" s="366">
        <v>1078748.6499999999</v>
      </c>
    </row>
    <row r="83" spans="1:3">
      <c r="B83" s="358" t="s">
        <v>143</v>
      </c>
      <c r="C83" s="366">
        <v>1000000</v>
      </c>
    </row>
    <row r="84" spans="1:3">
      <c r="B84" s="358" t="s">
        <v>332</v>
      </c>
      <c r="C84" s="366">
        <v>628457.5</v>
      </c>
    </row>
    <row r="85" spans="1:3">
      <c r="B85" s="358" t="s">
        <v>129</v>
      </c>
      <c r="C85" s="366">
        <v>496625.68</v>
      </c>
    </row>
    <row r="86" spans="1:3">
      <c r="B86" s="358" t="s">
        <v>124</v>
      </c>
      <c r="C86" s="366">
        <v>434988.53</v>
      </c>
    </row>
    <row r="87" spans="1:3">
      <c r="B87" s="358" t="s">
        <v>125</v>
      </c>
      <c r="C87" s="366">
        <v>328494</v>
      </c>
    </row>
    <row r="88" spans="1:3">
      <c r="B88" s="358" t="s">
        <v>139</v>
      </c>
      <c r="C88" s="366">
        <v>182530</v>
      </c>
    </row>
    <row r="89" spans="1:3">
      <c r="B89" s="476" t="s">
        <v>343</v>
      </c>
      <c r="C89" s="477">
        <v>9080.2199999999993</v>
      </c>
    </row>
    <row r="90" spans="1:3">
      <c r="B90" s="361" t="s">
        <v>328</v>
      </c>
      <c r="C90" s="362">
        <v>10368269.139999999</v>
      </c>
    </row>
    <row r="91" spans="1:3" ht="6.6" customHeight="1"/>
    <row r="92" spans="1:3">
      <c r="A92" s="371" t="s">
        <v>352</v>
      </c>
      <c r="B92" s="475" t="s">
        <v>125</v>
      </c>
      <c r="C92" s="479">
        <v>3947342</v>
      </c>
    </row>
    <row r="93" spans="1:3">
      <c r="B93" s="358" t="s">
        <v>331</v>
      </c>
      <c r="C93" s="366">
        <v>1308100</v>
      </c>
    </row>
    <row r="94" spans="1:3">
      <c r="B94" s="358" t="s">
        <v>353</v>
      </c>
      <c r="C94" s="366">
        <v>500071</v>
      </c>
    </row>
    <row r="95" spans="1:3">
      <c r="B95" s="358" t="s">
        <v>129</v>
      </c>
      <c r="C95" s="366">
        <v>491497.1</v>
      </c>
    </row>
    <row r="96" spans="1:3">
      <c r="B96" s="358" t="s">
        <v>128</v>
      </c>
      <c r="C96" s="366">
        <v>283346.01</v>
      </c>
    </row>
    <row r="97" spans="1:3">
      <c r="B97" s="358" t="s">
        <v>139</v>
      </c>
      <c r="C97" s="366">
        <v>250000</v>
      </c>
    </row>
    <row r="98" spans="1:3">
      <c r="B98" s="476" t="s">
        <v>151</v>
      </c>
      <c r="C98" s="477">
        <v>180974.3</v>
      </c>
    </row>
    <row r="99" spans="1:3">
      <c r="B99" s="361" t="s">
        <v>328</v>
      </c>
      <c r="C99" s="362">
        <v>6961330.4099999992</v>
      </c>
    </row>
    <row r="100" spans="1:3" ht="6.6" customHeight="1"/>
    <row r="101" spans="1:3">
      <c r="A101" s="553" t="s">
        <v>354</v>
      </c>
      <c r="B101" s="475" t="s">
        <v>124</v>
      </c>
      <c r="C101" s="479">
        <v>5010715.9399999995</v>
      </c>
    </row>
    <row r="102" spans="1:3">
      <c r="A102" s="553"/>
      <c r="B102" s="476" t="s">
        <v>140</v>
      </c>
      <c r="C102" s="477">
        <v>134633.42000000001</v>
      </c>
    </row>
    <row r="103" spans="1:3">
      <c r="B103" s="361" t="s">
        <v>328</v>
      </c>
      <c r="C103" s="362">
        <v>5145349.3599999994</v>
      </c>
    </row>
    <row r="104" spans="1:3" ht="6.6" customHeight="1"/>
    <row r="105" spans="1:3">
      <c r="A105" s="371" t="s">
        <v>355</v>
      </c>
      <c r="B105" s="475" t="s">
        <v>151</v>
      </c>
      <c r="C105" s="479">
        <v>854213.99</v>
      </c>
    </row>
    <row r="106" spans="1:3">
      <c r="B106" s="358" t="s">
        <v>125</v>
      </c>
      <c r="C106" s="366">
        <v>560664</v>
      </c>
    </row>
    <row r="107" spans="1:3">
      <c r="B107" s="358" t="s">
        <v>356</v>
      </c>
      <c r="C107" s="366">
        <v>320000</v>
      </c>
    </row>
    <row r="108" spans="1:3">
      <c r="B108" s="358" t="s">
        <v>357</v>
      </c>
      <c r="C108" s="366">
        <v>218657.96</v>
      </c>
    </row>
    <row r="109" spans="1:3">
      <c r="B109" s="358" t="s">
        <v>331</v>
      </c>
      <c r="C109" s="366">
        <v>207244.13</v>
      </c>
    </row>
    <row r="110" spans="1:3">
      <c r="B110" s="358" t="s">
        <v>155</v>
      </c>
      <c r="C110" s="366">
        <v>203873.6</v>
      </c>
    </row>
    <row r="111" spans="1:3">
      <c r="B111" s="358" t="s">
        <v>129</v>
      </c>
      <c r="C111" s="366">
        <v>134783</v>
      </c>
    </row>
    <row r="112" spans="1:3">
      <c r="B112" s="358" t="s">
        <v>139</v>
      </c>
      <c r="C112" s="366">
        <v>90000</v>
      </c>
    </row>
    <row r="113" spans="1:3">
      <c r="B113" s="476" t="s">
        <v>161</v>
      </c>
      <c r="C113" s="477">
        <v>4032</v>
      </c>
    </row>
    <row r="114" spans="1:3">
      <c r="B114" s="361" t="s">
        <v>328</v>
      </c>
      <c r="C114" s="362">
        <v>2593468.6800000002</v>
      </c>
    </row>
    <row r="115" spans="1:3" ht="6.6" customHeight="1"/>
    <row r="116" spans="1:3">
      <c r="A116" s="371" t="s">
        <v>358</v>
      </c>
      <c r="B116" s="478" t="s">
        <v>125</v>
      </c>
      <c r="C116" s="480">
        <v>538661</v>
      </c>
    </row>
    <row r="117" spans="1:3">
      <c r="B117" s="361" t="s">
        <v>328</v>
      </c>
      <c r="C117" s="362">
        <v>538661</v>
      </c>
    </row>
    <row r="118" spans="1:3" ht="6.6" customHeight="1"/>
    <row r="119" spans="1:3">
      <c r="A119" s="552" t="s">
        <v>359</v>
      </c>
      <c r="B119" s="478" t="s">
        <v>166</v>
      </c>
      <c r="C119" s="480">
        <v>435359.9</v>
      </c>
    </row>
    <row r="120" spans="1:3">
      <c r="A120" s="552"/>
      <c r="B120" s="361" t="s">
        <v>328</v>
      </c>
      <c r="C120" s="362">
        <v>435359.9</v>
      </c>
    </row>
    <row r="121" spans="1:3" ht="6.95" customHeight="1">
      <c r="B121" s="361"/>
      <c r="C121" s="370"/>
    </row>
    <row r="122" spans="1:3">
      <c r="A122" s="363" t="s">
        <v>260</v>
      </c>
      <c r="B122" s="363"/>
      <c r="C122" s="364">
        <v>121847107.84</v>
      </c>
    </row>
    <row r="123" spans="1:3">
      <c r="C123" s="367"/>
    </row>
    <row r="124" spans="1:3">
      <c r="A124" s="357" t="s">
        <v>360</v>
      </c>
      <c r="C124" s="367"/>
    </row>
    <row r="125" spans="1:3">
      <c r="C125" s="367"/>
    </row>
    <row r="126" spans="1:3">
      <c r="C126" s="367"/>
    </row>
  </sheetData>
  <mergeCells count="2">
    <mergeCell ref="A119:A120"/>
    <mergeCell ref="A101:A10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449F-86FC-4DE8-8B1E-5FD046362DCA}">
  <dimension ref="A1:J41"/>
  <sheetViews>
    <sheetView topLeftCell="B16" workbookViewId="0">
      <selection activeCell="G27" sqref="G27"/>
    </sheetView>
  </sheetViews>
  <sheetFormatPr defaultColWidth="8.375" defaultRowHeight="14.25"/>
  <cols>
    <col min="1" max="1" width="1" style="177" hidden="1" customWidth="1"/>
    <col min="2" max="2" width="1.25" style="177" customWidth="1"/>
    <col min="3" max="3" width="54.5" style="177" customWidth="1"/>
    <col min="4" max="4" width="15.125" style="177" customWidth="1"/>
    <col min="5" max="5" width="12.75" style="177" customWidth="1"/>
    <col min="6" max="7" width="12.75" style="177" bestFit="1" customWidth="1"/>
    <col min="8" max="8" width="12.125" style="177" customWidth="1"/>
    <col min="9" max="9" width="13.5" style="177" customWidth="1"/>
    <col min="10" max="10" width="8.375" style="177"/>
    <col min="11" max="11" width="13.375" style="177" customWidth="1"/>
    <col min="12" max="16384" width="8.375" style="177"/>
  </cols>
  <sheetData>
    <row r="1" spans="2:10" ht="15">
      <c r="C1" s="178"/>
    </row>
    <row r="2" spans="2:10" ht="15.75">
      <c r="C2" s="554"/>
      <c r="D2" s="554"/>
      <c r="E2" s="554"/>
      <c r="F2" s="179"/>
      <c r="G2" s="180"/>
      <c r="H2" s="180"/>
      <c r="I2" s="180"/>
      <c r="J2" s="180"/>
    </row>
    <row r="3" spans="2:10" ht="15.75">
      <c r="C3" s="181" t="s">
        <v>361</v>
      </c>
      <c r="D3" s="182"/>
      <c r="E3" s="182"/>
      <c r="F3" s="179"/>
      <c r="G3" s="180"/>
      <c r="H3" s="180"/>
      <c r="I3" s="180"/>
      <c r="J3" s="180"/>
    </row>
    <row r="4" spans="2:10">
      <c r="C4" s="183"/>
      <c r="D4" s="555"/>
      <c r="E4" s="555"/>
      <c r="F4" s="184"/>
      <c r="G4" s="180"/>
      <c r="H4" s="180"/>
      <c r="I4" s="180"/>
      <c r="J4" s="180"/>
    </row>
    <row r="5" spans="2:10">
      <c r="C5" s="185" t="s">
        <v>325</v>
      </c>
      <c r="D5" s="186" t="s">
        <v>362</v>
      </c>
      <c r="E5" s="187" t="s">
        <v>363</v>
      </c>
      <c r="F5" s="179"/>
      <c r="G5" s="180"/>
      <c r="H5" s="180"/>
      <c r="I5" s="180"/>
      <c r="J5" s="180"/>
    </row>
    <row r="6" spans="2:10" ht="6.6" customHeight="1">
      <c r="C6" s="508"/>
      <c r="D6" s="509"/>
      <c r="E6" s="509"/>
      <c r="F6" s="179"/>
      <c r="G6" s="180"/>
      <c r="H6" s="180"/>
      <c r="I6" s="180"/>
      <c r="J6" s="180"/>
    </row>
    <row r="7" spans="2:10" ht="12.75" customHeight="1">
      <c r="C7" s="188" t="s">
        <v>364</v>
      </c>
      <c r="D7" s="189"/>
      <c r="E7" s="190"/>
      <c r="F7" s="179"/>
      <c r="G7" s="180"/>
      <c r="H7" s="180"/>
      <c r="I7" s="180"/>
      <c r="J7" s="180"/>
    </row>
    <row r="8" spans="2:10">
      <c r="B8" s="121" t="s">
        <v>365</v>
      </c>
      <c r="C8" s="190" t="s">
        <v>366</v>
      </c>
      <c r="D8" s="191">
        <v>7307145.5898999991</v>
      </c>
      <c r="E8" s="192">
        <v>6866810.3677914189</v>
      </c>
      <c r="F8" s="179"/>
      <c r="G8" s="193"/>
      <c r="H8" s="180"/>
      <c r="I8" s="180"/>
      <c r="J8" s="180"/>
    </row>
    <row r="9" spans="2:10">
      <c r="B9" s="121" t="s">
        <v>367</v>
      </c>
      <c r="C9" s="190" t="s">
        <v>368</v>
      </c>
      <c r="D9" s="191">
        <v>4960412.9300100002</v>
      </c>
      <c r="E9" s="194">
        <v>4960321.3750880584</v>
      </c>
      <c r="F9" s="179"/>
      <c r="G9" s="193"/>
      <c r="H9" s="180"/>
      <c r="I9" s="180"/>
      <c r="J9" s="180"/>
    </row>
    <row r="10" spans="2:10">
      <c r="B10" s="121" t="s">
        <v>369</v>
      </c>
      <c r="C10" s="190" t="s">
        <v>370</v>
      </c>
      <c r="D10" s="191">
        <v>4991894.1202099994</v>
      </c>
      <c r="E10" s="194">
        <v>4991893.1765945163</v>
      </c>
      <c r="F10" s="179"/>
      <c r="G10" s="193"/>
      <c r="H10" s="180"/>
      <c r="I10" s="180"/>
      <c r="J10" s="180"/>
    </row>
    <row r="11" spans="2:10">
      <c r="B11" s="121" t="s">
        <v>371</v>
      </c>
      <c r="C11" s="190" t="s">
        <v>372</v>
      </c>
      <c r="D11" s="191">
        <v>4304663.9897399992</v>
      </c>
      <c r="E11" s="194">
        <v>4304662.7208136329</v>
      </c>
      <c r="F11" s="179"/>
      <c r="G11" s="193"/>
      <c r="H11" s="180"/>
      <c r="I11" s="180"/>
      <c r="J11" s="180"/>
    </row>
    <row r="12" spans="2:10">
      <c r="B12" s="121" t="s">
        <v>373</v>
      </c>
      <c r="C12" s="190" t="s">
        <v>373</v>
      </c>
      <c r="D12" s="191">
        <v>1704951.3600000003</v>
      </c>
      <c r="E12" s="194">
        <v>1703081.618042083</v>
      </c>
      <c r="F12" s="179"/>
      <c r="G12" s="193"/>
      <c r="H12" s="180"/>
      <c r="I12" s="180"/>
      <c r="J12" s="180"/>
    </row>
    <row r="13" spans="2:10">
      <c r="B13" s="121" t="s">
        <v>374</v>
      </c>
      <c r="C13" s="190" t="s">
        <v>374</v>
      </c>
      <c r="D13" s="191">
        <v>2555576.7905199993</v>
      </c>
      <c r="E13" s="194">
        <v>2553755.1472161906</v>
      </c>
      <c r="F13" s="179"/>
      <c r="G13" s="193"/>
      <c r="H13" s="180"/>
      <c r="I13" s="180"/>
      <c r="J13" s="180"/>
    </row>
    <row r="14" spans="2:10">
      <c r="B14" s="121" t="s">
        <v>375</v>
      </c>
      <c r="C14" s="190" t="s">
        <v>376</v>
      </c>
      <c r="D14" s="191">
        <v>1977157.2599200001</v>
      </c>
      <c r="E14" s="194">
        <v>1845355.5023798235</v>
      </c>
      <c r="F14" s="179"/>
      <c r="G14" s="193"/>
      <c r="H14" s="180"/>
      <c r="I14" s="180"/>
      <c r="J14" s="180"/>
    </row>
    <row r="15" spans="2:10">
      <c r="B15" s="121" t="s">
        <v>377</v>
      </c>
      <c r="C15" s="190" t="s">
        <v>377</v>
      </c>
      <c r="D15" s="191">
        <v>2341281.6004400002</v>
      </c>
      <c r="E15" s="194">
        <v>2145509.7165012797</v>
      </c>
      <c r="F15" s="179"/>
      <c r="G15" s="193"/>
      <c r="H15" s="180"/>
      <c r="I15" s="180"/>
      <c r="J15" s="180"/>
    </row>
    <row r="16" spans="2:10">
      <c r="B16" s="121" t="s">
        <v>378</v>
      </c>
      <c r="C16" s="190" t="s">
        <v>379</v>
      </c>
      <c r="D16" s="191">
        <v>3894789.2799000004</v>
      </c>
      <c r="E16" s="194">
        <v>3893753.4216937483</v>
      </c>
      <c r="F16" s="179"/>
      <c r="G16" s="193"/>
      <c r="H16" s="180"/>
      <c r="I16" s="180"/>
      <c r="J16" s="180"/>
    </row>
    <row r="17" spans="1:10">
      <c r="B17" s="121" t="s">
        <v>380</v>
      </c>
      <c r="C17" s="190" t="s">
        <v>380</v>
      </c>
      <c r="D17" s="191">
        <v>3337193.9797399999</v>
      </c>
      <c r="E17" s="194">
        <v>3194122.850995495</v>
      </c>
      <c r="F17" s="179"/>
      <c r="G17" s="193"/>
      <c r="H17" s="180"/>
      <c r="I17" s="180"/>
      <c r="J17" s="180"/>
    </row>
    <row r="18" spans="1:10">
      <c r="C18" s="195" t="s">
        <v>328</v>
      </c>
      <c r="D18" s="196">
        <v>37375066.90038</v>
      </c>
      <c r="E18" s="196">
        <v>36459265.897116244</v>
      </c>
      <c r="F18" s="179"/>
      <c r="G18" s="193"/>
      <c r="H18" s="180"/>
      <c r="I18" s="180"/>
      <c r="J18" s="180"/>
    </row>
    <row r="19" spans="1:10" ht="6.95" customHeight="1">
      <c r="C19" s="197"/>
      <c r="D19" s="209"/>
      <c r="E19" s="209"/>
      <c r="F19" s="179"/>
      <c r="G19" s="193"/>
      <c r="H19" s="180"/>
      <c r="I19" s="180"/>
      <c r="J19" s="180"/>
    </row>
    <row r="20" spans="1:10">
      <c r="B20" s="121" t="s">
        <v>381</v>
      </c>
      <c r="C20" s="190" t="s">
        <v>310</v>
      </c>
      <c r="D20" s="191">
        <v>31266924.251099996</v>
      </c>
      <c r="E20" s="194">
        <v>30889298.381584592</v>
      </c>
      <c r="F20" s="198"/>
      <c r="G20" s="193"/>
      <c r="H20" s="199"/>
      <c r="I20" s="199"/>
      <c r="J20" s="180"/>
    </row>
    <row r="21" spans="1:10">
      <c r="B21" s="121" t="s">
        <v>311</v>
      </c>
      <c r="C21" s="190" t="s">
        <v>312</v>
      </c>
      <c r="D21" s="191">
        <v>19044745.551210999</v>
      </c>
      <c r="E21" s="194">
        <v>18805922.900656443</v>
      </c>
      <c r="F21" s="198"/>
      <c r="G21" s="193"/>
      <c r="J21" s="180"/>
    </row>
    <row r="22" spans="1:10">
      <c r="B22" s="121" t="s">
        <v>315</v>
      </c>
      <c r="C22" s="190" t="s">
        <v>316</v>
      </c>
      <c r="D22" s="191">
        <v>3156315.38956</v>
      </c>
      <c r="E22" s="194">
        <v>2554160.8071583128</v>
      </c>
      <c r="F22" s="198"/>
      <c r="G22" s="193"/>
      <c r="H22" s="199"/>
      <c r="I22" s="199"/>
      <c r="J22" s="180"/>
    </row>
    <row r="23" spans="1:10">
      <c r="B23" s="121" t="s">
        <v>317</v>
      </c>
      <c r="C23" s="190" t="s">
        <v>318</v>
      </c>
      <c r="D23" s="191">
        <v>19545977.450059999</v>
      </c>
      <c r="E23" s="194">
        <v>18375662.124472979</v>
      </c>
      <c r="F23" s="198"/>
      <c r="G23" s="193"/>
      <c r="H23" s="199"/>
      <c r="I23" s="199"/>
      <c r="J23" s="180"/>
    </row>
    <row r="24" spans="1:10">
      <c r="B24" s="121" t="s">
        <v>382</v>
      </c>
      <c r="C24" s="190" t="s">
        <v>383</v>
      </c>
      <c r="D24" s="191">
        <v>24276939.202000003</v>
      </c>
      <c r="E24" s="194">
        <v>11855794.61905163</v>
      </c>
      <c r="F24" s="198"/>
      <c r="G24" s="193"/>
      <c r="H24" s="199"/>
      <c r="I24" s="199"/>
      <c r="J24" s="180"/>
    </row>
    <row r="25" spans="1:10">
      <c r="B25" s="121" t="s">
        <v>313</v>
      </c>
      <c r="C25" s="190" t="s">
        <v>314</v>
      </c>
      <c r="D25" s="191">
        <v>41843736.571211003</v>
      </c>
      <c r="E25" s="194">
        <v>40871512.410492979</v>
      </c>
      <c r="F25" s="198"/>
      <c r="G25" s="193"/>
      <c r="H25" s="199"/>
      <c r="I25" s="199"/>
      <c r="J25" s="180"/>
    </row>
    <row r="26" spans="1:10">
      <c r="B26" s="121" t="s">
        <v>384</v>
      </c>
      <c r="C26" s="190" t="s">
        <v>385</v>
      </c>
      <c r="D26" s="191">
        <v>48524055.620299995</v>
      </c>
      <c r="E26" s="194">
        <v>43559804.137591086</v>
      </c>
      <c r="F26" s="198"/>
      <c r="G26" s="193"/>
      <c r="H26" s="199"/>
      <c r="I26" s="199"/>
      <c r="J26" s="180"/>
    </row>
    <row r="27" spans="1:10">
      <c r="B27" s="121" t="s">
        <v>386</v>
      </c>
      <c r="C27" s="190" t="s">
        <v>387</v>
      </c>
      <c r="D27" s="191">
        <v>30840572.780499998</v>
      </c>
      <c r="E27" s="194">
        <v>30840571.099740211</v>
      </c>
      <c r="F27" s="198"/>
      <c r="G27" s="193"/>
      <c r="H27" s="199"/>
      <c r="I27" s="199"/>
      <c r="J27" s="180"/>
    </row>
    <row r="28" spans="1:10">
      <c r="B28" s="121" t="s">
        <v>388</v>
      </c>
      <c r="C28" s="190" t="s">
        <v>389</v>
      </c>
      <c r="D28" s="191">
        <v>6210347.8295999998</v>
      </c>
      <c r="E28" s="194">
        <v>6208849.7210520152</v>
      </c>
      <c r="F28" s="198"/>
      <c r="G28" s="193"/>
      <c r="H28" s="199"/>
      <c r="I28" s="199"/>
      <c r="J28" s="200"/>
    </row>
    <row r="29" spans="1:10">
      <c r="B29" s="121" t="s">
        <v>390</v>
      </c>
      <c r="C29" s="190" t="s">
        <v>391</v>
      </c>
      <c r="D29" s="191">
        <v>5039601.4294199999</v>
      </c>
      <c r="E29" s="194">
        <v>3743273.7343752109</v>
      </c>
      <c r="F29" s="198"/>
      <c r="G29" s="193"/>
      <c r="H29" s="199"/>
      <c r="I29" s="199"/>
      <c r="J29" s="200"/>
    </row>
    <row r="30" spans="1:10">
      <c r="A30" s="177" t="s">
        <v>392</v>
      </c>
      <c r="B30" s="121" t="s">
        <v>393</v>
      </c>
      <c r="C30" s="190" t="s">
        <v>393</v>
      </c>
      <c r="D30" s="191">
        <v>1837483.6900199999</v>
      </c>
      <c r="E30" s="194">
        <v>1836615.9337489721</v>
      </c>
      <c r="F30" s="198"/>
      <c r="G30" s="193"/>
      <c r="H30" s="199"/>
      <c r="I30" s="199"/>
      <c r="J30" s="180"/>
    </row>
    <row r="31" spans="1:10" ht="6.6" customHeight="1">
      <c r="B31" s="121"/>
      <c r="C31" s="190"/>
      <c r="D31" s="205"/>
      <c r="E31" s="205"/>
      <c r="F31" s="198"/>
      <c r="G31" s="193"/>
      <c r="H31" s="199"/>
      <c r="I31" s="199"/>
      <c r="J31" s="180"/>
    </row>
    <row r="32" spans="1:10">
      <c r="C32" s="201" t="s">
        <v>7</v>
      </c>
      <c r="D32" s="202">
        <v>268961766.665362</v>
      </c>
      <c r="E32" s="202">
        <v>246000731.76704067</v>
      </c>
      <c r="F32" s="198"/>
      <c r="G32" s="193"/>
      <c r="H32" s="199"/>
      <c r="I32" s="199"/>
      <c r="J32" s="200"/>
    </row>
    <row r="33" spans="2:10" ht="15">
      <c r="B33" s="203" t="s">
        <v>394</v>
      </c>
      <c r="C33" s="204"/>
      <c r="D33" s="205"/>
      <c r="E33" s="205"/>
      <c r="F33" s="180"/>
      <c r="G33" s="180"/>
      <c r="H33" s="199"/>
      <c r="I33" s="199"/>
      <c r="J33" s="180"/>
    </row>
    <row r="34" spans="2:10" ht="36.75" customHeight="1">
      <c r="C34" s="556" t="s">
        <v>395</v>
      </c>
      <c r="D34" s="556"/>
      <c r="E34" s="556"/>
      <c r="F34" s="206"/>
      <c r="I34" s="180"/>
      <c r="J34" s="180"/>
    </row>
    <row r="35" spans="2:10">
      <c r="C35" s="180"/>
      <c r="D35" s="180"/>
      <c r="E35" s="180"/>
      <c r="G35" s="180"/>
      <c r="H35" s="180"/>
      <c r="I35" s="180"/>
      <c r="J35" s="180"/>
    </row>
    <row r="36" spans="2:10">
      <c r="C36" s="184"/>
      <c r="D36" s="207"/>
      <c r="E36" s="207"/>
    </row>
    <row r="37" spans="2:10">
      <c r="D37" s="208"/>
      <c r="E37" s="208"/>
    </row>
    <row r="39" spans="2:10">
      <c r="D39" s="193"/>
      <c r="E39" s="193"/>
    </row>
    <row r="40" spans="2:10">
      <c r="D40" s="193"/>
      <c r="E40" s="193"/>
    </row>
    <row r="41" spans="2:10">
      <c r="D41" s="208"/>
      <c r="E41" s="208"/>
    </row>
  </sheetData>
  <mergeCells count="3">
    <mergeCell ref="C2:E2"/>
    <mergeCell ref="D4:E4"/>
    <mergeCell ref="C34:E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ef0099-81f3-4883-8d8d-36f45daec145">
      <Terms xmlns="http://schemas.microsoft.com/office/infopath/2007/PartnerControls"/>
    </lcf76f155ced4ddcb4097134ff3c332f>
    <TaxCatchAll xmlns="6b1a7c86-7cab-4a86-897c-1a5f2e53d9cc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502A2239450408B1EAE5531DCE964" ma:contentTypeVersion="18" ma:contentTypeDescription="Create a new document." ma:contentTypeScope="" ma:versionID="8e8c2af1f2369b635b3118ca0d00b65e">
  <xsd:schema xmlns:xsd="http://www.w3.org/2001/XMLSchema" xmlns:xs="http://www.w3.org/2001/XMLSchema" xmlns:p="http://schemas.microsoft.com/office/2006/metadata/properties" xmlns:ns2="09ef0099-81f3-4883-8d8d-36f45daec145" xmlns:ns3="6b1a7c86-7cab-4a86-897c-1a5f2e53d9cc" targetNamespace="http://schemas.microsoft.com/office/2006/metadata/properties" ma:root="true" ma:fieldsID="3ff2ba3e5041d28f08fd68e746a8d542" ns2:_="" ns3:_="">
    <xsd:import namespace="09ef0099-81f3-4883-8d8d-36f45daec145"/>
    <xsd:import namespace="6b1a7c86-7cab-4a86-897c-1a5f2e53d9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f0099-81f3-4883-8d8d-36f45daec1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a7c86-7cab-4a86-897c-1a5f2e53d9c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ef6995-4596-4d90-86ba-c83c90528380}" ma:internalName="TaxCatchAll" ma:showField="CatchAllData" ma:web="6b1a7c86-7cab-4a86-897c-1a5f2e53d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E8C5E-A86F-4334-9973-49D123A2A2F8}"/>
</file>

<file path=customXml/itemProps2.xml><?xml version="1.0" encoding="utf-8"?>
<ds:datastoreItem xmlns:ds="http://schemas.openxmlformats.org/officeDocument/2006/customXml" ds:itemID="{9C951E7A-EAA0-4ACE-A2D2-43EC08638D21}"/>
</file>

<file path=customXml/itemProps3.xml><?xml version="1.0" encoding="utf-8"?>
<ds:datastoreItem xmlns:ds="http://schemas.openxmlformats.org/officeDocument/2006/customXml" ds:itemID="{2C8CDABF-FE79-4529-A297-6572621F3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Rapoport Hauville</dc:creator>
  <cp:keywords/>
  <dc:description/>
  <cp:lastModifiedBy>Isabelle Rapoport Hauville</cp:lastModifiedBy>
  <cp:revision/>
  <dcterms:created xsi:type="dcterms:W3CDTF">2024-05-23T07:53:48Z</dcterms:created>
  <dcterms:modified xsi:type="dcterms:W3CDTF">2024-06-24T15:39:47Z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0x010100620502A2239450408B1EAE5531DCE964</vt:lpwstr>
  </property>
</Properties>
</file>